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TIPA\Desktop\"/>
    </mc:Choice>
  </mc:AlternateContent>
  <bookViews>
    <workbookView xWindow="0" yWindow="0" windowWidth="28800" windowHeight="12390"/>
  </bookViews>
  <sheets>
    <sheet name="평가시트" sheetId="5" r:id="rId1"/>
    <sheet name="종합" sheetId="26" r:id="rId2"/>
  </sheets>
  <definedNames>
    <definedName name="_xlnm.Print_Area" localSheetId="0">평가시트!$B$1:$Q$49</definedName>
    <definedName name="_xlnm.Print_Titles" localSheetId="0">평가시트!$1:$5</definedName>
  </definedNames>
  <calcPr calcId="162913"/>
</workbook>
</file>

<file path=xl/calcChain.xml><?xml version="1.0" encoding="utf-8"?>
<calcChain xmlns="http://schemas.openxmlformats.org/spreadsheetml/2006/main">
  <c r="D44" i="5" l="1"/>
  <c r="D13" i="26" s="1"/>
  <c r="D39" i="5"/>
  <c r="D12" i="26" s="1"/>
  <c r="D33" i="5"/>
  <c r="D11" i="26" s="1"/>
  <c r="D30" i="5"/>
  <c r="D10" i="26" s="1"/>
  <c r="D26" i="5"/>
  <c r="D9" i="26" s="1"/>
  <c r="D22" i="5"/>
  <c r="D8" i="26" s="1"/>
  <c r="D19" i="5"/>
  <c r="D7" i="26" s="1"/>
  <c r="D15" i="5"/>
  <c r="D6" i="26" s="1"/>
  <c r="D10" i="5"/>
  <c r="D5" i="26" s="1"/>
  <c r="D6" i="5"/>
  <c r="D4" i="26" s="1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6" i="5"/>
  <c r="E11" i="26" l="1"/>
  <c r="E10" i="26"/>
  <c r="E9" i="26"/>
  <c r="E8" i="26"/>
  <c r="E7" i="26"/>
  <c r="E13" i="26"/>
  <c r="E12" i="26"/>
  <c r="E6" i="26"/>
  <c r="E5" i="26"/>
  <c r="E4" i="26"/>
  <c r="C14" i="26" l="1"/>
  <c r="D14" i="26" l="1"/>
  <c r="E14" i="26" l="1"/>
  <c r="D15" i="26" s="1"/>
</calcChain>
</file>

<file path=xl/sharedStrings.xml><?xml version="1.0" encoding="utf-8"?>
<sst xmlns="http://schemas.openxmlformats.org/spreadsheetml/2006/main" count="423" uniqueCount="203">
  <si>
    <t>대분류</t>
    <phoneticPr fontId="1" type="noConversion"/>
  </si>
  <si>
    <t>No</t>
    <phoneticPr fontId="1" type="noConversion"/>
  </si>
  <si>
    <t>No2</t>
    <phoneticPr fontId="1" type="noConversion"/>
  </si>
  <si>
    <t xml:space="preserve">이상발생 대응관리 </t>
    <phoneticPr fontId="1" type="noConversion"/>
  </si>
  <si>
    <t>생산성(P)</t>
  </si>
  <si>
    <t>품질(Q)</t>
  </si>
  <si>
    <t xml:space="preserve">원가(C) </t>
  </si>
  <si>
    <t>납기(D)</t>
  </si>
  <si>
    <t>평가항목</t>
    <phoneticPr fontId="1" type="noConversion"/>
  </si>
  <si>
    <t>수요 및 주문대응</t>
    <phoneticPr fontId="1" type="noConversion"/>
  </si>
  <si>
    <t>검사데이터 관리</t>
    <phoneticPr fontId="1" type="noConversion"/>
  </si>
  <si>
    <t>작업계획 수립 및 지시</t>
    <phoneticPr fontId="1" type="noConversion"/>
  </si>
  <si>
    <t>검사기기/측정장비 관리</t>
    <phoneticPr fontId="1" type="noConversion"/>
  </si>
  <si>
    <t>성과지표(KPI) 관리</t>
  </si>
  <si>
    <t>안전(S)</t>
  </si>
  <si>
    <t>환경(E)</t>
  </si>
  <si>
    <t>설비정보 네트워크</t>
    <phoneticPr fontId="1" type="noConversion"/>
  </si>
  <si>
    <t>생산설비</t>
    <phoneticPr fontId="1" type="noConversion"/>
  </si>
  <si>
    <t xml:space="preserve">물류설비 </t>
    <phoneticPr fontId="1" type="noConversion"/>
  </si>
  <si>
    <t>검사설비</t>
    <phoneticPr fontId="1" type="noConversion"/>
  </si>
  <si>
    <t>영역</t>
    <phoneticPr fontId="1" type="noConversion"/>
  </si>
  <si>
    <t>합계</t>
    <phoneticPr fontId="1" type="noConversion"/>
  </si>
  <si>
    <t>리더십</t>
    <phoneticPr fontId="1" type="noConversion"/>
  </si>
  <si>
    <t>전략 및 추진계획</t>
    <phoneticPr fontId="1" type="noConversion"/>
  </si>
  <si>
    <t>조직 및 역량관리</t>
    <phoneticPr fontId="1" type="noConversion"/>
  </si>
  <si>
    <t>제품개발 절차</t>
    <phoneticPr fontId="1" type="noConversion"/>
  </si>
  <si>
    <t>제품설계 및 검증</t>
    <phoneticPr fontId="1" type="noConversion"/>
  </si>
  <si>
    <t>공정설계 및 검증</t>
    <phoneticPr fontId="1" type="noConversion"/>
  </si>
  <si>
    <t>기술정보 관리</t>
    <phoneticPr fontId="1" type="noConversion"/>
  </si>
  <si>
    <t>중장기 생산계획</t>
    <phoneticPr fontId="1" type="noConversion"/>
  </si>
  <si>
    <t>단기 생산일정계획</t>
    <phoneticPr fontId="1" type="noConversion"/>
  </si>
  <si>
    <t>Level 0</t>
    <phoneticPr fontId="1" type="noConversion"/>
  </si>
  <si>
    <t>Level 1</t>
  </si>
  <si>
    <t>Level 2</t>
  </si>
  <si>
    <t>Level 3</t>
  </si>
  <si>
    <t>Level 4</t>
  </si>
  <si>
    <t>Level 5</t>
  </si>
  <si>
    <t>학습중</t>
    <phoneticPr fontId="1" type="noConversion"/>
  </si>
  <si>
    <t>투자&amp;실행</t>
    <phoneticPr fontId="1" type="noConversion"/>
  </si>
  <si>
    <t>World Best</t>
    <phoneticPr fontId="1" type="noConversion"/>
  </si>
  <si>
    <t>부분적 표준화</t>
    <phoneticPr fontId="1" type="noConversion"/>
  </si>
  <si>
    <t>주기적/체계적
평가 및 개선</t>
    <phoneticPr fontId="1" type="noConversion"/>
  </si>
  <si>
    <t>부분적 수립</t>
    <phoneticPr fontId="1" type="noConversion"/>
  </si>
  <si>
    <t>전사적 수립</t>
    <phoneticPr fontId="1" type="noConversion"/>
  </si>
  <si>
    <t>주기적/체계적
평가 및 개선</t>
    <phoneticPr fontId="1" type="noConversion"/>
  </si>
  <si>
    <t>인터넷 공간 상의 비즈니스
CPS 네트워크 협업</t>
    <phoneticPr fontId="1" type="noConversion"/>
  </si>
  <si>
    <t>기술 정보 생성
자동화와 협업</t>
    <phoneticPr fontId="1" type="noConversion"/>
  </si>
  <si>
    <t>제조실행시스템(MES)</t>
    <phoneticPr fontId="1" type="noConversion"/>
  </si>
  <si>
    <t>제품수명주기관리(PLM)</t>
    <phoneticPr fontId="1" type="noConversion"/>
  </si>
  <si>
    <t>공장에너지관리시스템(FEMS)</t>
    <phoneticPr fontId="1" type="noConversion"/>
  </si>
  <si>
    <t>보안관리</t>
    <phoneticPr fontId="1" type="noConversion"/>
  </si>
  <si>
    <t>전사적 표준화</t>
    <phoneticPr fontId="1" type="noConversion"/>
  </si>
  <si>
    <t>정보시스템 연계</t>
    <phoneticPr fontId="1" type="noConversion"/>
  </si>
  <si>
    <t>정보시스템 연계</t>
    <phoneticPr fontId="1" type="noConversion"/>
  </si>
  <si>
    <t>부분적 표준화
(부분적 KPI 정의)</t>
    <phoneticPr fontId="1" type="noConversion"/>
  </si>
  <si>
    <t>전사적 표준화
(전사 KPI 연계)</t>
    <phoneticPr fontId="1" type="noConversion"/>
  </si>
  <si>
    <t>전담조직 운영
전사 역량관리</t>
    <phoneticPr fontId="1" type="noConversion"/>
  </si>
  <si>
    <t>전사적 방향제시</t>
    <phoneticPr fontId="1" type="noConversion"/>
  </si>
  <si>
    <t>제품정보 관리</t>
    <phoneticPr fontId="1" type="noConversion"/>
  </si>
  <si>
    <t>기준정보 관리</t>
    <phoneticPr fontId="1" type="noConversion"/>
  </si>
  <si>
    <t>생산진도 관리</t>
    <phoneticPr fontId="1" type="noConversion"/>
  </si>
  <si>
    <t>품질정보 관리</t>
    <phoneticPr fontId="1" type="noConversion"/>
  </si>
  <si>
    <t>품질표준/문서 관리</t>
    <phoneticPr fontId="1" type="noConversion"/>
  </si>
  <si>
    <t>설비가동 관리</t>
    <phoneticPr fontId="1" type="noConversion"/>
  </si>
  <si>
    <t>설비보전 관리</t>
    <phoneticPr fontId="1" type="noConversion"/>
  </si>
  <si>
    <t>보전자재 관리</t>
    <phoneticPr fontId="1" type="noConversion"/>
  </si>
  <si>
    <t xml:space="preserve">금형/지그/공구 관리 </t>
    <phoneticPr fontId="1" type="noConversion"/>
  </si>
  <si>
    <t>담당자 지정(겸직)
일부 교육참여</t>
    <phoneticPr fontId="1" type="noConversion"/>
  </si>
  <si>
    <t>정보시스템 연계
(교육, 지식경영)</t>
    <phoneticPr fontId="1" type="noConversion"/>
  </si>
  <si>
    <t>전체 기능
통합 운영</t>
    <phoneticPr fontId="1" type="noConversion"/>
  </si>
  <si>
    <t>전체 기능
통합 구축</t>
    <phoneticPr fontId="1" type="noConversion"/>
  </si>
  <si>
    <t>부분적 기능/라인 구축
(자재추적, 일부 라인)</t>
    <phoneticPr fontId="1" type="noConversion"/>
  </si>
  <si>
    <t>전체 통합
실시간 의사결정</t>
    <phoneticPr fontId="1" type="noConversion"/>
  </si>
  <si>
    <t>부분적 실시간
최적 공장제어</t>
    <phoneticPr fontId="1" type="noConversion"/>
  </si>
  <si>
    <t>전체 기능 
최적 운영</t>
    <phoneticPr fontId="1" type="noConversion"/>
  </si>
  <si>
    <t>IoT/IoS 기반 CPS화
(자율 최적운영)</t>
    <phoneticPr fontId="1" type="noConversion"/>
  </si>
  <si>
    <t>IoT/IoS 기반 CPS화
(자율 최적운영)</t>
    <phoneticPr fontId="1" type="noConversion"/>
  </si>
  <si>
    <t>부분적 기능 구축
(회계 등)</t>
    <phoneticPr fontId="1" type="noConversion"/>
  </si>
  <si>
    <t>시뮬레이션과
일괄 프로세스 자동화</t>
    <phoneticPr fontId="1" type="noConversion"/>
  </si>
  <si>
    <t>부분적 기능 구축
(기술/납기 관리)</t>
    <phoneticPr fontId="1" type="noConversion"/>
  </si>
  <si>
    <t>전체 기능/라인 구축
(전체 라인)</t>
    <phoneticPr fontId="1" type="noConversion"/>
  </si>
  <si>
    <t>전체 기능 통합 구축</t>
    <phoneticPr fontId="1" type="noConversion"/>
  </si>
  <si>
    <t>부분적 기능 구축</t>
    <phoneticPr fontId="1" type="noConversion"/>
  </si>
  <si>
    <t>제어 자동화</t>
    <phoneticPr fontId="1" type="noConversion"/>
  </si>
  <si>
    <t>분석 자동화</t>
    <phoneticPr fontId="1" type="noConversion"/>
  </si>
  <si>
    <t>운전 자동화</t>
    <phoneticPr fontId="1" type="noConversion"/>
  </si>
  <si>
    <t>부분적 정보수집
자동화</t>
    <phoneticPr fontId="1" type="noConversion"/>
  </si>
  <si>
    <t>전체적 정보수집
자동화</t>
    <phoneticPr fontId="1" type="noConversion"/>
  </si>
  <si>
    <t>안전/환경/에너지 관리</t>
    <phoneticPr fontId="1" type="noConversion"/>
  </si>
  <si>
    <t xml:space="preserve">인터넷(Web/Moble/IoT)
네트워킹 </t>
    <phoneticPr fontId="1" type="noConversion"/>
  </si>
  <si>
    <t>실시간 연계 및 통합으로
전체 설비의 최적화</t>
    <phoneticPr fontId="1" type="noConversion"/>
  </si>
  <si>
    <t>설비정보 네트워크
운전 자동화</t>
    <phoneticPr fontId="1" type="noConversion"/>
  </si>
  <si>
    <t>동종 업계 1위</t>
    <phoneticPr fontId="1" type="noConversion"/>
  </si>
  <si>
    <t>제조업 전반
World Best 수준</t>
    <phoneticPr fontId="1" type="noConversion"/>
  </si>
  <si>
    <t xml:space="preserve">Off-line 네트워킹
(설비/시스템간 네트워킹 無) </t>
    <phoneticPr fontId="1" type="noConversion"/>
  </si>
  <si>
    <t xml:space="preserve">On-line 네트워킹
(설비/시스템간 네트워킹 有) </t>
    <phoneticPr fontId="1" type="noConversion"/>
  </si>
  <si>
    <t>평정기준</t>
    <phoneticPr fontId="1" type="noConversion"/>
  </si>
  <si>
    <t>▣ 영역별 수준 종합</t>
    <phoneticPr fontId="1" type="noConversion"/>
  </si>
  <si>
    <t>식별 &amp; 점검
(Identified &amp; Checked)</t>
    <phoneticPr fontId="1" type="noConversion"/>
  </si>
  <si>
    <t>측정 &amp; 모니터
(Measured &amp; Monitored)</t>
    <phoneticPr fontId="1" type="noConversion"/>
  </si>
  <si>
    <t>분석 &amp; 제어
(Analysed &amp; Controled)</t>
    <phoneticPr fontId="1" type="noConversion"/>
  </si>
  <si>
    <t xml:space="preserve"> 최적화 &amp; 통합
(Optimized &amp; Integrated)</t>
    <phoneticPr fontId="1" type="noConversion"/>
  </si>
  <si>
    <t>맞춤 및 자율
(Customized &amp; Autonomy)</t>
    <phoneticPr fontId="1" type="noConversion"/>
  </si>
  <si>
    <t>지속적(최근 3년) 하락추세
or 경쟁사 대비 낮은 수준</t>
    <phoneticPr fontId="1" type="noConversion"/>
  </si>
  <si>
    <t>지속적(최근 3년) 하락추세
or 경쟁사 대비 낮은 수준</t>
    <phoneticPr fontId="1" type="noConversion"/>
  </si>
  <si>
    <t xml:space="preserve">지속적(최근 3년) 개선추세
or 경쟁사 대비 높은 수준 </t>
    <phoneticPr fontId="1" type="noConversion"/>
  </si>
  <si>
    <t xml:space="preserve">지속적(최근 3년) 개선추세
or 경쟁사 대비 높은 수준 </t>
    <phoneticPr fontId="1" type="noConversion"/>
  </si>
  <si>
    <t>지속적(최근 3년) 개선추세
&amp; 경쟁사 대비 높은 수준</t>
    <phoneticPr fontId="1" type="noConversion"/>
  </si>
  <si>
    <t>지속적(최근 3년) 개선추세
&amp; 경쟁사 대비 높은 수준</t>
    <phoneticPr fontId="1" type="noConversion"/>
  </si>
  <si>
    <t>Level 1</t>
    <phoneticPr fontId="1" type="noConversion"/>
  </si>
  <si>
    <t>Level 2</t>
    <phoneticPr fontId="1" type="noConversion"/>
  </si>
  <si>
    <t>이상</t>
    <phoneticPr fontId="1" type="noConversion"/>
  </si>
  <si>
    <t>미만</t>
    <phoneticPr fontId="1" type="noConversion"/>
  </si>
  <si>
    <t>Level 0</t>
    <phoneticPr fontId="1" type="noConversion"/>
  </si>
  <si>
    <t>수준 구간</t>
    <phoneticPr fontId="1" type="noConversion"/>
  </si>
  <si>
    <t>수준</t>
    <phoneticPr fontId="1" type="noConversion"/>
  </si>
  <si>
    <t>비고</t>
    <phoneticPr fontId="1" type="noConversion"/>
  </si>
  <si>
    <t>확인서</t>
    <phoneticPr fontId="1" type="noConversion"/>
  </si>
  <si>
    <t>구매 및 외주 관리</t>
    <phoneticPr fontId="1" type="noConversion"/>
  </si>
  <si>
    <t>자재 관리</t>
    <phoneticPr fontId="1" type="noConversion"/>
  </si>
  <si>
    <t>출하 및 배송 관리</t>
    <phoneticPr fontId="1" type="noConversion"/>
  </si>
  <si>
    <t>전사적자원관리(ERP)</t>
    <phoneticPr fontId="1" type="noConversion"/>
  </si>
  <si>
    <t>공급망관리(SCM)</t>
    <phoneticPr fontId="1" type="noConversion"/>
  </si>
  <si>
    <t>배점</t>
    <phoneticPr fontId="1" type="noConversion"/>
  </si>
  <si>
    <t>스마트공장 수준</t>
    <phoneticPr fontId="1" type="noConversion"/>
  </si>
  <si>
    <t>환산
점수(점)</t>
    <phoneticPr fontId="1" type="noConversion"/>
  </si>
  <si>
    <t>1.1 리더십과 전략</t>
    <phoneticPr fontId="1" type="noConversion"/>
  </si>
  <si>
    <t>2.1 제품개발</t>
    <phoneticPr fontId="1" type="noConversion"/>
  </si>
  <si>
    <t>2.2 생산계획</t>
    <phoneticPr fontId="1" type="noConversion"/>
  </si>
  <si>
    <t>2.3 공정관리</t>
    <phoneticPr fontId="1" type="noConversion"/>
  </si>
  <si>
    <t>2.4 품질관리</t>
    <phoneticPr fontId="1" type="noConversion"/>
  </si>
  <si>
    <t>2.5 설비관리</t>
    <phoneticPr fontId="1" type="noConversion"/>
  </si>
  <si>
    <t>2.6 물류운영</t>
    <phoneticPr fontId="1" type="noConversion"/>
  </si>
  <si>
    <t>3.1 정보시스템</t>
    <phoneticPr fontId="1" type="noConversion"/>
  </si>
  <si>
    <t>3.2 설비자동화</t>
    <phoneticPr fontId="1" type="noConversion"/>
  </si>
  <si>
    <t>4.1 성과</t>
    <phoneticPr fontId="1" type="noConversion"/>
  </si>
  <si>
    <t>1.1.1</t>
    <phoneticPr fontId="1" type="noConversion"/>
  </si>
  <si>
    <t>1.1.2</t>
  </si>
  <si>
    <t>1.1.3</t>
  </si>
  <si>
    <t>1.1.4</t>
  </si>
  <si>
    <t>2.1.1</t>
    <phoneticPr fontId="1" type="noConversion"/>
  </si>
  <si>
    <t>2.1.2</t>
  </si>
  <si>
    <t>2.1.3</t>
  </si>
  <si>
    <t>2.1.4</t>
  </si>
  <si>
    <t>2.1.5</t>
  </si>
  <si>
    <t>2.2.1</t>
    <phoneticPr fontId="1" type="noConversion"/>
  </si>
  <si>
    <t>2.2.2</t>
  </si>
  <si>
    <t>2.2.3</t>
  </si>
  <si>
    <t>2.2.4</t>
  </si>
  <si>
    <t>2.3.1</t>
    <phoneticPr fontId="1" type="noConversion"/>
  </si>
  <si>
    <t>2.3.2</t>
  </si>
  <si>
    <t>2.3.3</t>
  </si>
  <si>
    <t>2.4.1</t>
    <phoneticPr fontId="1" type="noConversion"/>
  </si>
  <si>
    <t>2.4.2</t>
  </si>
  <si>
    <t>2.4.3</t>
  </si>
  <si>
    <t>2.4.4</t>
  </si>
  <si>
    <t>2.5.1</t>
    <phoneticPr fontId="1" type="noConversion"/>
  </si>
  <si>
    <t>2.5.2</t>
  </si>
  <si>
    <t>2.5.3</t>
  </si>
  <si>
    <t>2.5.4</t>
  </si>
  <si>
    <t>2.6.1</t>
    <phoneticPr fontId="1" type="noConversion"/>
  </si>
  <si>
    <t>2.6.2</t>
  </si>
  <si>
    <t>2.6.3</t>
  </si>
  <si>
    <t>3.1.1</t>
    <phoneticPr fontId="1" type="noConversion"/>
  </si>
  <si>
    <t>3.1.2</t>
  </si>
  <si>
    <t>3.1.3</t>
  </si>
  <si>
    <t>3.1.4</t>
  </si>
  <si>
    <t>3.1.5</t>
  </si>
  <si>
    <t>3.1.6</t>
  </si>
  <si>
    <t>3.2.1</t>
    <phoneticPr fontId="1" type="noConversion"/>
  </si>
  <si>
    <t>3.2.2</t>
  </si>
  <si>
    <t>3.2.3</t>
  </si>
  <si>
    <t>3.2.4</t>
  </si>
  <si>
    <t>3.2.5</t>
  </si>
  <si>
    <t>4.1.1</t>
    <phoneticPr fontId="1" type="noConversion"/>
  </si>
  <si>
    <t>4.1.2</t>
  </si>
  <si>
    <t>4.1.3</t>
  </si>
  <si>
    <t>4.1.4</t>
  </si>
  <si>
    <t>4.1.5</t>
  </si>
  <si>
    <t>4.1.6</t>
  </si>
  <si>
    <t>[1.1]
리더십과 전략</t>
    <phoneticPr fontId="1" type="noConversion"/>
  </si>
  <si>
    <t>[2.1]
제품개발</t>
    <phoneticPr fontId="1" type="noConversion"/>
  </si>
  <si>
    <t>[2.2]
생산계획</t>
    <phoneticPr fontId="1" type="noConversion"/>
  </si>
  <si>
    <t>[2.3]
공정관리</t>
    <phoneticPr fontId="1" type="noConversion"/>
  </si>
  <si>
    <t>[2.4]
품질관리</t>
    <phoneticPr fontId="1" type="noConversion"/>
  </si>
  <si>
    <t>[2.5]
설비관리</t>
    <phoneticPr fontId="1" type="noConversion"/>
  </si>
  <si>
    <t>[2.6]
물류운영</t>
    <phoneticPr fontId="1" type="noConversion"/>
  </si>
  <si>
    <t>[3.1]
정보시스템</t>
    <phoneticPr fontId="1" type="noConversion"/>
  </si>
  <si>
    <t>[3.2]
설비자동화</t>
    <phoneticPr fontId="1" type="noConversion"/>
  </si>
  <si>
    <t>[4.1]
성과</t>
    <phoneticPr fontId="1" type="noConversion"/>
  </si>
  <si>
    <t>근거 없음</t>
    <phoneticPr fontId="1" type="noConversion"/>
  </si>
  <si>
    <t>미인식 &amp; 미적용 
(No Action)</t>
    <phoneticPr fontId="1" type="noConversion"/>
  </si>
  <si>
    <t>ICT 미적용</t>
    <phoneticPr fontId="1" type="noConversion"/>
  </si>
  <si>
    <t>정보수집 자동화
미적용</t>
    <phoneticPr fontId="1" type="noConversion"/>
  </si>
  <si>
    <t>정보수집 자동화
미적용</t>
    <phoneticPr fontId="1" type="noConversion"/>
  </si>
  <si>
    <t>점수 구간</t>
    <phoneticPr fontId="1" type="noConversion"/>
  </si>
  <si>
    <t>▣ 스마트공장 수준확인제 평가시트(전문가용)</t>
    <phoneticPr fontId="1" type="noConversion"/>
  </si>
  <si>
    <t xml:space="preserve"> - 최근개정일: 20190222</t>
    <phoneticPr fontId="1" type="noConversion"/>
  </si>
  <si>
    <t>*노란색 셀만 입력하시기 바랍니다.</t>
    <phoneticPr fontId="1" type="noConversion"/>
  </si>
  <si>
    <t>배점</t>
    <phoneticPr fontId="1" type="noConversion"/>
  </si>
  <si>
    <t>수준
(0.0~5.0점)</t>
    <phoneticPr fontId="1" type="noConversion"/>
  </si>
  <si>
    <t>세부수준</t>
    <phoneticPr fontId="1" type="noConversion"/>
  </si>
  <si>
    <t>세부 항목별 배점
(항목별 배점 상이)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</si>
</sst>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_-* #,##0.0_-;\-* #,##0.0_-;_-* &quot;-&quot;_-;_-@_-"/>
    <numFmt numFmtId="178" formatCode="#,##0.0_ "/>
    <numFmt numFmtId="179" formatCode="0.0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41" fontId="10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3" borderId="1" xfId="0" applyFont="1" applyFill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2" xfId="0" applyNumberFormat="1" applyFont="1" applyBorder="1" applyAlignment="1" applyProtection="1">
      <alignment vertical="center" wrapText="1"/>
      <protection locked="0"/>
    </xf>
    <xf numFmtId="0" fontId="7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center" vertical="center"/>
    </xf>
    <xf numFmtId="41" fontId="11" fillId="6" borderId="1" xfId="2" applyFont="1" applyFill="1" applyBorder="1">
      <alignment vertical="center"/>
    </xf>
    <xf numFmtId="0" fontId="13" fillId="0" borderId="0" xfId="0" applyFo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2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2" applyFont="1" applyBorder="1">
      <alignment vertical="center"/>
    </xf>
    <xf numFmtId="177" fontId="0" fillId="0" borderId="1" xfId="2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center" vertical="center"/>
    </xf>
    <xf numFmtId="41" fontId="2" fillId="0" borderId="1" xfId="2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1" fontId="13" fillId="6" borderId="1" xfId="2" applyFont="1" applyFill="1" applyBorder="1">
      <alignment vertical="center"/>
    </xf>
    <xf numFmtId="178" fontId="13" fillId="6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179" fontId="11" fillId="0" borderId="3" xfId="0" applyNumberFormat="1" applyFont="1" applyFill="1" applyBorder="1" applyAlignment="1" applyProtection="1">
      <alignment horizontal="center" vertical="center"/>
      <protection hidden="1"/>
    </xf>
    <xf numFmtId="179" fontId="11" fillId="0" borderId="5" xfId="0" applyNumberFormat="1" applyFont="1" applyFill="1" applyBorder="1" applyAlignment="1" applyProtection="1">
      <alignment horizontal="center" vertical="center"/>
      <protection hidden="1"/>
    </xf>
    <xf numFmtId="179" fontId="11" fillId="0" borderId="4" xfId="0" applyNumberFormat="1" applyFont="1" applyFill="1" applyBorder="1" applyAlignment="1" applyProtection="1">
      <alignment horizontal="center" vertical="center"/>
      <protection hidden="1"/>
    </xf>
    <xf numFmtId="179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179" fontId="11" fillId="0" borderId="5" xfId="0" applyNumberFormat="1" applyFont="1" applyFill="1" applyBorder="1" applyAlignment="1" applyProtection="1">
      <alignment horizontal="center" vertical="center" wrapText="1"/>
      <protection hidden="1"/>
    </xf>
    <xf numFmtId="179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5" fillId="7" borderId="10" xfId="0" applyNumberFormat="1" applyFont="1" applyFill="1" applyBorder="1" applyAlignment="1">
      <alignment horizontal="center" vertical="center"/>
    </xf>
    <xf numFmtId="2" fontId="15" fillId="7" borderId="9" xfId="0" applyNumberFormat="1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o-KR" altLang="en-US" sz="1400"/>
              <a:t>스마트공장 수준 진단결과</a:t>
            </a:r>
            <a:r>
              <a:rPr lang="en-US" altLang="ko-KR" sz="1400"/>
              <a:t>(5</a:t>
            </a:r>
            <a:r>
              <a:rPr lang="ko-KR" altLang="en-US" sz="1400"/>
              <a:t>점 척도 기준</a:t>
            </a:r>
            <a:r>
              <a:rPr lang="en-US" altLang="ko-KR" sz="14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114229517637401E-2"/>
          <c:y val="0.15578395311285376"/>
          <c:w val="0.92944152387888779"/>
          <c:h val="0.63772771969295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종합!$B$4:$B$14</c:f>
              <c:strCache>
                <c:ptCount val="11"/>
                <c:pt idx="0">
                  <c:v>[1.1]
리더십과 전략</c:v>
                </c:pt>
                <c:pt idx="1">
                  <c:v>[2.1]
제품개발</c:v>
                </c:pt>
                <c:pt idx="2">
                  <c:v>[2.2]
생산계획</c:v>
                </c:pt>
                <c:pt idx="3">
                  <c:v>[2.3]
공정관리</c:v>
                </c:pt>
                <c:pt idx="4">
                  <c:v>[2.4]
품질관리</c:v>
                </c:pt>
                <c:pt idx="5">
                  <c:v>[2.5]
설비관리</c:v>
                </c:pt>
                <c:pt idx="6">
                  <c:v>[2.6]
물류운영</c:v>
                </c:pt>
                <c:pt idx="7">
                  <c:v>[3.1]
정보시스템</c:v>
                </c:pt>
                <c:pt idx="8">
                  <c:v>[3.2]
설비자동화</c:v>
                </c:pt>
                <c:pt idx="9">
                  <c:v>[4.1]
성과</c:v>
                </c:pt>
                <c:pt idx="10">
                  <c:v>합계</c:v>
                </c:pt>
              </c:strCache>
            </c:strRef>
          </c:cat>
          <c:val>
            <c:numRef>
              <c:f>종합!$D$4:$D$14</c:f>
              <c:numCache>
                <c:formatCode>#,##0.0_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7-4056-985B-78760C2C9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79720"/>
        <c:axId val="268282088"/>
      </c:barChart>
      <c:catAx>
        <c:axId val="107679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ko-KR"/>
          </a:p>
        </c:txPr>
        <c:crossAx val="268282088"/>
        <c:crosses val="autoZero"/>
        <c:auto val="1"/>
        <c:lblAlgn val="ctr"/>
        <c:lblOffset val="100"/>
        <c:noMultiLvlLbl val="0"/>
      </c:catAx>
      <c:valAx>
        <c:axId val="268282088"/>
        <c:scaling>
          <c:orientation val="minMax"/>
          <c:max val="5"/>
          <c:min val="0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076797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280034</xdr:colOff>
      <xdr:row>2</xdr:row>
      <xdr:rowOff>11428</xdr:rowOff>
    </xdr:from>
    <xdr:to>
      <xdr:col>16</xdr:col>
      <xdr:colOff>461010</xdr:colOff>
      <xdr:row>14</xdr:row>
      <xdr:rowOff>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topLeftCell="A4" zoomScale="85" zoomScaleNormal="85" workbookViewId="0">
      <selection activeCell="D6" sqref="D6:D9"/>
    </sheetView>
  </sheetViews>
  <sheetFormatPr defaultRowHeight="16.5" x14ac:dyDescent="0.3"/>
  <cols>
    <col min="1" max="1" width="0.75" customWidth="1"/>
    <col min="2" max="2" width="18.25" customWidth="1"/>
    <col min="3" max="3" width="9.75" customWidth="1"/>
    <col min="4" max="4" width="13.25" customWidth="1"/>
    <col min="5" max="5" width="5.25" customWidth="1"/>
    <col min="6" max="6" width="6.125" bestFit="1" customWidth="1"/>
    <col min="7" max="7" width="27.125" customWidth="1"/>
    <col min="8" max="8" width="5.5" hidden="1" customWidth="1"/>
    <col min="10" max="10" width="16.625" customWidth="1"/>
    <col min="11" max="11" width="1.25" customWidth="1"/>
    <col min="12" max="17" width="24.875" customWidth="1"/>
  </cols>
  <sheetData>
    <row r="1" spans="1:17" ht="20.25" x14ac:dyDescent="0.3">
      <c r="A1" s="16"/>
      <c r="B1" s="15" t="s">
        <v>196</v>
      </c>
      <c r="C1" s="15"/>
      <c r="D1" s="15"/>
      <c r="E1" s="16"/>
      <c r="F1" s="16"/>
      <c r="G1" s="16"/>
      <c r="H1" s="16"/>
      <c r="J1" s="16"/>
    </row>
    <row r="2" spans="1:17" x14ac:dyDescent="0.3">
      <c r="A2" s="16"/>
      <c r="B2" s="25" t="s">
        <v>197</v>
      </c>
      <c r="C2" s="25"/>
      <c r="D2" s="25"/>
      <c r="E2" s="16"/>
      <c r="F2" s="16"/>
      <c r="G2" s="25" t="s">
        <v>198</v>
      </c>
      <c r="H2" s="16"/>
      <c r="J2" s="16"/>
    </row>
    <row r="3" spans="1:17" x14ac:dyDescent="0.3">
      <c r="A3" s="16"/>
      <c r="B3" s="88" t="s">
        <v>0</v>
      </c>
      <c r="C3" s="88" t="s">
        <v>199</v>
      </c>
      <c r="D3" s="92" t="s">
        <v>200</v>
      </c>
      <c r="E3" s="88" t="s">
        <v>1</v>
      </c>
      <c r="F3" s="88" t="s">
        <v>2</v>
      </c>
      <c r="G3" s="88" t="s">
        <v>8</v>
      </c>
      <c r="H3" s="88" t="s">
        <v>123</v>
      </c>
      <c r="I3" s="91" t="s">
        <v>201</v>
      </c>
      <c r="J3" s="92" t="s">
        <v>202</v>
      </c>
      <c r="L3" s="85" t="s">
        <v>96</v>
      </c>
      <c r="M3" s="86"/>
      <c r="N3" s="86"/>
      <c r="O3" s="86"/>
      <c r="P3" s="86"/>
      <c r="Q3" s="87"/>
    </row>
    <row r="4" spans="1:17" x14ac:dyDescent="0.3">
      <c r="A4" s="16"/>
      <c r="B4" s="89"/>
      <c r="C4" s="89"/>
      <c r="D4" s="93"/>
      <c r="E4" s="89"/>
      <c r="F4" s="89"/>
      <c r="G4" s="89"/>
      <c r="H4" s="89"/>
      <c r="I4" s="89"/>
      <c r="J4" s="93"/>
      <c r="L4" s="32" t="s">
        <v>31</v>
      </c>
      <c r="M4" s="32" t="s">
        <v>32</v>
      </c>
      <c r="N4" s="32" t="s">
        <v>33</v>
      </c>
      <c r="O4" s="32" t="s">
        <v>34</v>
      </c>
      <c r="P4" s="32" t="s">
        <v>35</v>
      </c>
      <c r="Q4" s="32" t="s">
        <v>36</v>
      </c>
    </row>
    <row r="5" spans="1:17" ht="33" x14ac:dyDescent="0.3">
      <c r="A5" s="16"/>
      <c r="B5" s="90"/>
      <c r="C5" s="90"/>
      <c r="D5" s="94"/>
      <c r="E5" s="90"/>
      <c r="F5" s="90"/>
      <c r="G5" s="90"/>
      <c r="H5" s="90"/>
      <c r="I5" s="90"/>
      <c r="J5" s="94"/>
      <c r="L5" s="35" t="s">
        <v>191</v>
      </c>
      <c r="M5" s="35" t="s">
        <v>98</v>
      </c>
      <c r="N5" s="35" t="s">
        <v>99</v>
      </c>
      <c r="O5" s="35" t="s">
        <v>100</v>
      </c>
      <c r="P5" s="35" t="s">
        <v>101</v>
      </c>
      <c r="Q5" s="35" t="s">
        <v>102</v>
      </c>
    </row>
    <row r="6" spans="1:17" ht="33" x14ac:dyDescent="0.3">
      <c r="A6" s="16"/>
      <c r="B6" s="79" t="s">
        <v>126</v>
      </c>
      <c r="C6" s="64">
        <v>100</v>
      </c>
      <c r="D6" s="73">
        <f>SUM(I6:I9)/4</f>
        <v>0</v>
      </c>
      <c r="E6" s="10">
        <v>1</v>
      </c>
      <c r="F6" s="2" t="s">
        <v>136</v>
      </c>
      <c r="G6" s="11" t="s">
        <v>22</v>
      </c>
      <c r="H6" s="48">
        <v>25</v>
      </c>
      <c r="I6" s="41"/>
      <c r="J6" s="48">
        <f>H6*0.5*(1+I6/5)</f>
        <v>12.5</v>
      </c>
      <c r="L6" s="1" t="s">
        <v>190</v>
      </c>
      <c r="M6" s="1" t="s">
        <v>37</v>
      </c>
      <c r="N6" s="26" t="s">
        <v>57</v>
      </c>
      <c r="O6" s="1" t="s">
        <v>38</v>
      </c>
      <c r="P6" s="27" t="s">
        <v>41</v>
      </c>
      <c r="Q6" s="1" t="s">
        <v>39</v>
      </c>
    </row>
    <row r="7" spans="1:17" ht="33" x14ac:dyDescent="0.3">
      <c r="A7" s="16"/>
      <c r="B7" s="79"/>
      <c r="C7" s="65"/>
      <c r="D7" s="74"/>
      <c r="E7" s="1">
        <v>2</v>
      </c>
      <c r="F7" s="2" t="s">
        <v>137</v>
      </c>
      <c r="G7" s="12" t="s">
        <v>23</v>
      </c>
      <c r="H7" s="49">
        <v>25</v>
      </c>
      <c r="I7" s="41"/>
      <c r="J7" s="48">
        <f t="shared" ref="J7:J49" si="0">H7*0.5*(1+I7/5)</f>
        <v>12.5</v>
      </c>
      <c r="L7" s="40" t="s">
        <v>190</v>
      </c>
      <c r="M7" s="1" t="s">
        <v>42</v>
      </c>
      <c r="N7" s="1" t="s">
        <v>43</v>
      </c>
      <c r="O7" s="1" t="s">
        <v>52</v>
      </c>
      <c r="P7" s="27" t="s">
        <v>44</v>
      </c>
      <c r="Q7" s="1" t="s">
        <v>39</v>
      </c>
    </row>
    <row r="8" spans="1:17" ht="33" x14ac:dyDescent="0.3">
      <c r="A8" s="16"/>
      <c r="B8" s="79"/>
      <c r="C8" s="65"/>
      <c r="D8" s="74"/>
      <c r="E8" s="10">
        <v>3</v>
      </c>
      <c r="F8" s="2" t="s">
        <v>138</v>
      </c>
      <c r="G8" s="3" t="s">
        <v>24</v>
      </c>
      <c r="H8" s="47">
        <v>25</v>
      </c>
      <c r="I8" s="41"/>
      <c r="J8" s="48">
        <f t="shared" si="0"/>
        <v>12.5</v>
      </c>
      <c r="L8" s="40" t="s">
        <v>190</v>
      </c>
      <c r="M8" s="27" t="s">
        <v>67</v>
      </c>
      <c r="N8" s="27" t="s">
        <v>56</v>
      </c>
      <c r="O8" s="27" t="s">
        <v>68</v>
      </c>
      <c r="P8" s="27" t="s">
        <v>41</v>
      </c>
      <c r="Q8" s="1" t="s">
        <v>39</v>
      </c>
    </row>
    <row r="9" spans="1:17" ht="33" x14ac:dyDescent="0.3">
      <c r="A9" s="16"/>
      <c r="B9" s="79"/>
      <c r="C9" s="66"/>
      <c r="D9" s="75"/>
      <c r="E9" s="1">
        <v>4</v>
      </c>
      <c r="F9" s="2" t="s">
        <v>139</v>
      </c>
      <c r="G9" s="3" t="s">
        <v>13</v>
      </c>
      <c r="H9" s="47">
        <v>25</v>
      </c>
      <c r="I9" s="41"/>
      <c r="J9" s="48">
        <f t="shared" si="0"/>
        <v>12.5</v>
      </c>
      <c r="L9" s="40" t="s">
        <v>190</v>
      </c>
      <c r="M9" s="27" t="s">
        <v>54</v>
      </c>
      <c r="N9" s="27" t="s">
        <v>55</v>
      </c>
      <c r="O9" s="1" t="s">
        <v>52</v>
      </c>
      <c r="P9" s="27" t="s">
        <v>41</v>
      </c>
      <c r="Q9" s="1" t="s">
        <v>39</v>
      </c>
    </row>
    <row r="10" spans="1:17" ht="33" x14ac:dyDescent="0.3">
      <c r="A10" s="16"/>
      <c r="B10" s="79" t="s">
        <v>127</v>
      </c>
      <c r="C10" s="64">
        <v>60</v>
      </c>
      <c r="D10" s="73">
        <f>SUM(I10:I14)/5</f>
        <v>0</v>
      </c>
      <c r="E10" s="10">
        <v>5</v>
      </c>
      <c r="F10" s="4" t="s">
        <v>140</v>
      </c>
      <c r="G10" s="31" t="s">
        <v>25</v>
      </c>
      <c r="H10" s="50">
        <v>10</v>
      </c>
      <c r="I10" s="41"/>
      <c r="J10" s="48">
        <f t="shared" si="0"/>
        <v>5</v>
      </c>
      <c r="L10" s="40" t="s">
        <v>190</v>
      </c>
      <c r="M10" s="1" t="s">
        <v>40</v>
      </c>
      <c r="N10" s="26" t="s">
        <v>51</v>
      </c>
      <c r="O10" s="1" t="s">
        <v>53</v>
      </c>
      <c r="P10" s="26" t="s">
        <v>41</v>
      </c>
      <c r="Q10" s="1" t="s">
        <v>39</v>
      </c>
    </row>
    <row r="11" spans="1:17" ht="33" x14ac:dyDescent="0.3">
      <c r="A11" s="16"/>
      <c r="B11" s="79"/>
      <c r="C11" s="65"/>
      <c r="D11" s="74"/>
      <c r="E11" s="1">
        <v>6</v>
      </c>
      <c r="F11" s="4" t="s">
        <v>141</v>
      </c>
      <c r="G11" s="19" t="s">
        <v>26</v>
      </c>
      <c r="H11" s="51">
        <v>15</v>
      </c>
      <c r="I11" s="41"/>
      <c r="J11" s="48">
        <f t="shared" si="0"/>
        <v>7.5</v>
      </c>
      <c r="L11" s="40" t="s">
        <v>190</v>
      </c>
      <c r="M11" s="1" t="s">
        <v>40</v>
      </c>
      <c r="N11" s="27" t="s">
        <v>51</v>
      </c>
      <c r="O11" s="1" t="s">
        <v>53</v>
      </c>
      <c r="P11" s="27" t="s">
        <v>41</v>
      </c>
      <c r="Q11" s="1" t="s">
        <v>39</v>
      </c>
    </row>
    <row r="12" spans="1:17" ht="33" x14ac:dyDescent="0.3">
      <c r="A12" s="16"/>
      <c r="B12" s="79"/>
      <c r="C12" s="65"/>
      <c r="D12" s="74"/>
      <c r="E12" s="10">
        <v>7</v>
      </c>
      <c r="F12" s="4" t="s">
        <v>142</v>
      </c>
      <c r="G12" s="19" t="s">
        <v>27</v>
      </c>
      <c r="H12" s="51">
        <v>15</v>
      </c>
      <c r="I12" s="41"/>
      <c r="J12" s="48">
        <f t="shared" si="0"/>
        <v>7.5</v>
      </c>
      <c r="L12" s="40" t="s">
        <v>190</v>
      </c>
      <c r="M12" s="1" t="s">
        <v>40</v>
      </c>
      <c r="N12" s="27" t="s">
        <v>51</v>
      </c>
      <c r="O12" s="1" t="s">
        <v>53</v>
      </c>
      <c r="P12" s="27" t="s">
        <v>41</v>
      </c>
      <c r="Q12" s="1" t="s">
        <v>39</v>
      </c>
    </row>
    <row r="13" spans="1:17" ht="33" x14ac:dyDescent="0.3">
      <c r="A13" s="16"/>
      <c r="B13" s="79"/>
      <c r="C13" s="65"/>
      <c r="D13" s="74"/>
      <c r="E13" s="1">
        <v>8</v>
      </c>
      <c r="F13" s="4" t="s">
        <v>143</v>
      </c>
      <c r="G13" s="5" t="s">
        <v>58</v>
      </c>
      <c r="H13" s="10">
        <v>10</v>
      </c>
      <c r="I13" s="41"/>
      <c r="J13" s="48">
        <f t="shared" si="0"/>
        <v>5</v>
      </c>
      <c r="L13" s="40" t="s">
        <v>190</v>
      </c>
      <c r="M13" s="1" t="s">
        <v>40</v>
      </c>
      <c r="N13" s="27" t="s">
        <v>51</v>
      </c>
      <c r="O13" s="1" t="s">
        <v>53</v>
      </c>
      <c r="P13" s="27" t="s">
        <v>41</v>
      </c>
      <c r="Q13" s="1" t="s">
        <v>39</v>
      </c>
    </row>
    <row r="14" spans="1:17" ht="33" x14ac:dyDescent="0.3">
      <c r="A14" s="16"/>
      <c r="B14" s="79"/>
      <c r="C14" s="66"/>
      <c r="D14" s="75"/>
      <c r="E14" s="10">
        <v>9</v>
      </c>
      <c r="F14" s="4" t="s">
        <v>144</v>
      </c>
      <c r="G14" s="22" t="s">
        <v>28</v>
      </c>
      <c r="H14" s="52">
        <v>10</v>
      </c>
      <c r="I14" s="41"/>
      <c r="J14" s="48">
        <f t="shared" si="0"/>
        <v>5</v>
      </c>
      <c r="L14" s="40" t="s">
        <v>190</v>
      </c>
      <c r="M14" s="1" t="s">
        <v>40</v>
      </c>
      <c r="N14" s="27" t="s">
        <v>51</v>
      </c>
      <c r="O14" s="1" t="s">
        <v>53</v>
      </c>
      <c r="P14" s="27" t="s">
        <v>41</v>
      </c>
      <c r="Q14" s="1" t="s">
        <v>39</v>
      </c>
    </row>
    <row r="15" spans="1:17" s="8" customFormat="1" ht="33" x14ac:dyDescent="0.3">
      <c r="A15" s="17"/>
      <c r="B15" s="82" t="s">
        <v>128</v>
      </c>
      <c r="C15" s="67">
        <v>60</v>
      </c>
      <c r="D15" s="73">
        <f>SUM(I15:I18)/4</f>
        <v>0</v>
      </c>
      <c r="E15" s="1">
        <v>10</v>
      </c>
      <c r="F15" s="7" t="s">
        <v>145</v>
      </c>
      <c r="G15" s="6" t="s">
        <v>59</v>
      </c>
      <c r="H15" s="29">
        <v>15</v>
      </c>
      <c r="I15" s="41"/>
      <c r="J15" s="48">
        <f t="shared" si="0"/>
        <v>7.5</v>
      </c>
      <c r="L15" s="40" t="s">
        <v>190</v>
      </c>
      <c r="M15" s="1" t="s">
        <v>40</v>
      </c>
      <c r="N15" s="27" t="s">
        <v>51</v>
      </c>
      <c r="O15" s="1" t="s">
        <v>53</v>
      </c>
      <c r="P15" s="27" t="s">
        <v>41</v>
      </c>
      <c r="Q15" s="1" t="s">
        <v>39</v>
      </c>
    </row>
    <row r="16" spans="1:17" s="8" customFormat="1" ht="33" x14ac:dyDescent="0.3">
      <c r="A16" s="17"/>
      <c r="B16" s="83"/>
      <c r="C16" s="68"/>
      <c r="D16" s="74"/>
      <c r="E16" s="10">
        <v>11</v>
      </c>
      <c r="F16" s="7" t="s">
        <v>146</v>
      </c>
      <c r="G16" s="6" t="s">
        <v>9</v>
      </c>
      <c r="H16" s="29">
        <v>15</v>
      </c>
      <c r="I16" s="41"/>
      <c r="J16" s="48">
        <f t="shared" si="0"/>
        <v>7.5</v>
      </c>
      <c r="L16" s="40" t="s">
        <v>190</v>
      </c>
      <c r="M16" s="1" t="s">
        <v>40</v>
      </c>
      <c r="N16" s="27" t="s">
        <v>51</v>
      </c>
      <c r="O16" s="1" t="s">
        <v>53</v>
      </c>
      <c r="P16" s="27" t="s">
        <v>41</v>
      </c>
      <c r="Q16" s="1" t="s">
        <v>39</v>
      </c>
    </row>
    <row r="17" spans="1:17" s="8" customFormat="1" ht="33" x14ac:dyDescent="0.3">
      <c r="A17" s="17"/>
      <c r="B17" s="83"/>
      <c r="C17" s="68"/>
      <c r="D17" s="74"/>
      <c r="E17" s="1">
        <v>12</v>
      </c>
      <c r="F17" s="7" t="s">
        <v>147</v>
      </c>
      <c r="G17" s="6" t="s">
        <v>29</v>
      </c>
      <c r="H17" s="29">
        <v>15</v>
      </c>
      <c r="I17" s="41"/>
      <c r="J17" s="48">
        <f t="shared" si="0"/>
        <v>7.5</v>
      </c>
      <c r="L17" s="40" t="s">
        <v>190</v>
      </c>
      <c r="M17" s="1" t="s">
        <v>40</v>
      </c>
      <c r="N17" s="27" t="s">
        <v>51</v>
      </c>
      <c r="O17" s="1" t="s">
        <v>53</v>
      </c>
      <c r="P17" s="27" t="s">
        <v>41</v>
      </c>
      <c r="Q17" s="1" t="s">
        <v>39</v>
      </c>
    </row>
    <row r="18" spans="1:17" s="8" customFormat="1" ht="33" x14ac:dyDescent="0.3">
      <c r="A18" s="17"/>
      <c r="B18" s="83"/>
      <c r="C18" s="69"/>
      <c r="D18" s="75"/>
      <c r="E18" s="10">
        <v>13</v>
      </c>
      <c r="F18" s="7" t="s">
        <v>148</v>
      </c>
      <c r="G18" s="6" t="s">
        <v>30</v>
      </c>
      <c r="H18" s="29">
        <v>15</v>
      </c>
      <c r="I18" s="41"/>
      <c r="J18" s="48">
        <f t="shared" si="0"/>
        <v>7.5</v>
      </c>
      <c r="L18" s="40" t="s">
        <v>190</v>
      </c>
      <c r="M18" s="1" t="s">
        <v>40</v>
      </c>
      <c r="N18" s="27" t="s">
        <v>51</v>
      </c>
      <c r="O18" s="1" t="s">
        <v>53</v>
      </c>
      <c r="P18" s="27" t="s">
        <v>41</v>
      </c>
      <c r="Q18" s="1" t="s">
        <v>39</v>
      </c>
    </row>
    <row r="19" spans="1:17" s="8" customFormat="1" ht="33" x14ac:dyDescent="0.3">
      <c r="A19" s="17"/>
      <c r="B19" s="76" t="s">
        <v>129</v>
      </c>
      <c r="C19" s="58">
        <v>70</v>
      </c>
      <c r="D19" s="70">
        <f>SUM(I19:I21)/3</f>
        <v>0</v>
      </c>
      <c r="E19" s="1">
        <v>14</v>
      </c>
      <c r="F19" s="4" t="s">
        <v>149</v>
      </c>
      <c r="G19" s="20" t="s">
        <v>11</v>
      </c>
      <c r="H19" s="53">
        <v>20</v>
      </c>
      <c r="I19" s="41"/>
      <c r="J19" s="48">
        <f t="shared" si="0"/>
        <v>10</v>
      </c>
      <c r="L19" s="40" t="s">
        <v>190</v>
      </c>
      <c r="M19" s="1" t="s">
        <v>40</v>
      </c>
      <c r="N19" s="27" t="s">
        <v>51</v>
      </c>
      <c r="O19" s="1" t="s">
        <v>53</v>
      </c>
      <c r="P19" s="27" t="s">
        <v>41</v>
      </c>
      <c r="Q19" s="1" t="s">
        <v>39</v>
      </c>
    </row>
    <row r="20" spans="1:17" s="8" customFormat="1" ht="33" x14ac:dyDescent="0.3">
      <c r="A20" s="17"/>
      <c r="B20" s="83"/>
      <c r="C20" s="59"/>
      <c r="D20" s="71"/>
      <c r="E20" s="10">
        <v>15</v>
      </c>
      <c r="F20" s="4" t="s">
        <v>150</v>
      </c>
      <c r="G20" s="21" t="s">
        <v>60</v>
      </c>
      <c r="H20" s="54">
        <v>25</v>
      </c>
      <c r="I20" s="41"/>
      <c r="J20" s="48">
        <f t="shared" si="0"/>
        <v>12.5</v>
      </c>
      <c r="L20" s="40" t="s">
        <v>190</v>
      </c>
      <c r="M20" s="1" t="s">
        <v>40</v>
      </c>
      <c r="N20" s="27" t="s">
        <v>51</v>
      </c>
      <c r="O20" s="1" t="s">
        <v>53</v>
      </c>
      <c r="P20" s="27" t="s">
        <v>41</v>
      </c>
      <c r="Q20" s="1" t="s">
        <v>39</v>
      </c>
    </row>
    <row r="21" spans="1:17" s="8" customFormat="1" ht="33" x14ac:dyDescent="0.3">
      <c r="A21" s="17"/>
      <c r="B21" s="83"/>
      <c r="C21" s="60"/>
      <c r="D21" s="72"/>
      <c r="E21" s="1">
        <v>16</v>
      </c>
      <c r="F21" s="4" t="s">
        <v>151</v>
      </c>
      <c r="G21" s="21" t="s">
        <v>3</v>
      </c>
      <c r="H21" s="54">
        <v>25</v>
      </c>
      <c r="I21" s="41"/>
      <c r="J21" s="48">
        <f t="shared" si="0"/>
        <v>12.5</v>
      </c>
      <c r="L21" s="40" t="s">
        <v>190</v>
      </c>
      <c r="M21" s="1" t="s">
        <v>40</v>
      </c>
      <c r="N21" s="27" t="s">
        <v>51</v>
      </c>
      <c r="O21" s="1" t="s">
        <v>53</v>
      </c>
      <c r="P21" s="27" t="s">
        <v>41</v>
      </c>
      <c r="Q21" s="1" t="s">
        <v>39</v>
      </c>
    </row>
    <row r="22" spans="1:17" s="8" customFormat="1" ht="33" x14ac:dyDescent="0.3">
      <c r="A22" s="17"/>
      <c r="B22" s="82" t="s">
        <v>130</v>
      </c>
      <c r="C22" s="67">
        <v>70</v>
      </c>
      <c r="D22" s="73">
        <f>SUM(I22:I25)/4</f>
        <v>0</v>
      </c>
      <c r="E22" s="10">
        <v>17</v>
      </c>
      <c r="F22" s="4" t="s">
        <v>152</v>
      </c>
      <c r="G22" s="21" t="s">
        <v>61</v>
      </c>
      <c r="H22" s="54">
        <v>20</v>
      </c>
      <c r="I22" s="41"/>
      <c r="J22" s="48">
        <f t="shared" si="0"/>
        <v>10</v>
      </c>
      <c r="L22" s="40" t="s">
        <v>190</v>
      </c>
      <c r="M22" s="1" t="s">
        <v>40</v>
      </c>
      <c r="N22" s="27" t="s">
        <v>51</v>
      </c>
      <c r="O22" s="1" t="s">
        <v>53</v>
      </c>
      <c r="P22" s="27" t="s">
        <v>41</v>
      </c>
      <c r="Q22" s="1" t="s">
        <v>39</v>
      </c>
    </row>
    <row r="23" spans="1:17" ht="33" x14ac:dyDescent="0.3">
      <c r="A23" s="16"/>
      <c r="B23" s="83"/>
      <c r="C23" s="68"/>
      <c r="D23" s="74"/>
      <c r="E23" s="1">
        <v>18</v>
      </c>
      <c r="F23" s="4" t="s">
        <v>153</v>
      </c>
      <c r="G23" s="21" t="s">
        <v>62</v>
      </c>
      <c r="H23" s="54">
        <v>15</v>
      </c>
      <c r="I23" s="41"/>
      <c r="J23" s="48">
        <f t="shared" si="0"/>
        <v>7.5</v>
      </c>
      <c r="L23" s="40" t="s">
        <v>190</v>
      </c>
      <c r="M23" s="1" t="s">
        <v>40</v>
      </c>
      <c r="N23" s="27" t="s">
        <v>51</v>
      </c>
      <c r="O23" s="1" t="s">
        <v>53</v>
      </c>
      <c r="P23" s="27" t="s">
        <v>41</v>
      </c>
      <c r="Q23" s="1" t="s">
        <v>39</v>
      </c>
    </row>
    <row r="24" spans="1:17" ht="33" x14ac:dyDescent="0.3">
      <c r="A24" s="16"/>
      <c r="B24" s="83"/>
      <c r="C24" s="68"/>
      <c r="D24" s="74"/>
      <c r="E24" s="10">
        <v>19</v>
      </c>
      <c r="F24" s="4" t="s">
        <v>154</v>
      </c>
      <c r="G24" s="5" t="s">
        <v>10</v>
      </c>
      <c r="H24" s="10">
        <v>20</v>
      </c>
      <c r="I24" s="41"/>
      <c r="J24" s="48">
        <f t="shared" si="0"/>
        <v>10</v>
      </c>
      <c r="L24" s="40" t="s">
        <v>190</v>
      </c>
      <c r="M24" s="1" t="s">
        <v>40</v>
      </c>
      <c r="N24" s="27" t="s">
        <v>51</v>
      </c>
      <c r="O24" s="1" t="s">
        <v>53</v>
      </c>
      <c r="P24" s="27" t="s">
        <v>41</v>
      </c>
      <c r="Q24" s="1" t="s">
        <v>39</v>
      </c>
    </row>
    <row r="25" spans="1:17" ht="33" x14ac:dyDescent="0.3">
      <c r="A25" s="16"/>
      <c r="B25" s="84"/>
      <c r="C25" s="69"/>
      <c r="D25" s="75"/>
      <c r="E25" s="1">
        <v>20</v>
      </c>
      <c r="F25" s="4" t="s">
        <v>155</v>
      </c>
      <c r="G25" s="5" t="s">
        <v>12</v>
      </c>
      <c r="H25" s="10">
        <v>15</v>
      </c>
      <c r="I25" s="41"/>
      <c r="J25" s="48">
        <f t="shared" si="0"/>
        <v>7.5</v>
      </c>
      <c r="L25" s="40" t="s">
        <v>190</v>
      </c>
      <c r="M25" s="1" t="s">
        <v>40</v>
      </c>
      <c r="N25" s="27" t="s">
        <v>51</v>
      </c>
      <c r="O25" s="1" t="s">
        <v>53</v>
      </c>
      <c r="P25" s="27" t="s">
        <v>41</v>
      </c>
      <c r="Q25" s="1" t="s">
        <v>39</v>
      </c>
    </row>
    <row r="26" spans="1:17" ht="33" x14ac:dyDescent="0.3">
      <c r="A26" s="16"/>
      <c r="B26" s="76" t="s">
        <v>131</v>
      </c>
      <c r="C26" s="58">
        <v>60</v>
      </c>
      <c r="D26" s="70">
        <f>SUM(I26:I29)/4</f>
        <v>0</v>
      </c>
      <c r="E26" s="10">
        <v>21</v>
      </c>
      <c r="F26" s="4" t="s">
        <v>156</v>
      </c>
      <c r="G26" s="5" t="s">
        <v>63</v>
      </c>
      <c r="H26" s="10">
        <v>15</v>
      </c>
      <c r="I26" s="41"/>
      <c r="J26" s="48">
        <f t="shared" si="0"/>
        <v>7.5</v>
      </c>
      <c r="L26" s="40" t="s">
        <v>190</v>
      </c>
      <c r="M26" s="1" t="s">
        <v>40</v>
      </c>
      <c r="N26" s="27" t="s">
        <v>51</v>
      </c>
      <c r="O26" s="1" t="s">
        <v>53</v>
      </c>
      <c r="P26" s="27" t="s">
        <v>41</v>
      </c>
      <c r="Q26" s="1" t="s">
        <v>39</v>
      </c>
    </row>
    <row r="27" spans="1:17" ht="33" x14ac:dyDescent="0.3">
      <c r="A27" s="16"/>
      <c r="B27" s="83"/>
      <c r="C27" s="59"/>
      <c r="D27" s="71"/>
      <c r="E27" s="1">
        <v>22</v>
      </c>
      <c r="F27" s="4" t="s">
        <v>157</v>
      </c>
      <c r="G27" s="5" t="s">
        <v>64</v>
      </c>
      <c r="H27" s="10">
        <v>15</v>
      </c>
      <c r="I27" s="41"/>
      <c r="J27" s="48">
        <f t="shared" si="0"/>
        <v>7.5</v>
      </c>
      <c r="L27" s="40" t="s">
        <v>190</v>
      </c>
      <c r="M27" s="1" t="s">
        <v>40</v>
      </c>
      <c r="N27" s="27" t="s">
        <v>51</v>
      </c>
      <c r="O27" s="1" t="s">
        <v>53</v>
      </c>
      <c r="P27" s="27" t="s">
        <v>41</v>
      </c>
      <c r="Q27" s="1" t="s">
        <v>39</v>
      </c>
    </row>
    <row r="28" spans="1:17" ht="33" x14ac:dyDescent="0.3">
      <c r="A28" s="16"/>
      <c r="B28" s="83"/>
      <c r="C28" s="59"/>
      <c r="D28" s="71"/>
      <c r="E28" s="10">
        <v>23</v>
      </c>
      <c r="F28" s="4" t="s">
        <v>158</v>
      </c>
      <c r="G28" s="5" t="s">
        <v>65</v>
      </c>
      <c r="H28" s="10">
        <v>15</v>
      </c>
      <c r="I28" s="41"/>
      <c r="J28" s="48">
        <f t="shared" si="0"/>
        <v>7.5</v>
      </c>
      <c r="L28" s="40" t="s">
        <v>190</v>
      </c>
      <c r="M28" s="1" t="s">
        <v>40</v>
      </c>
      <c r="N28" s="27" t="s">
        <v>51</v>
      </c>
      <c r="O28" s="1" t="s">
        <v>53</v>
      </c>
      <c r="P28" s="27" t="s">
        <v>41</v>
      </c>
      <c r="Q28" s="1" t="s">
        <v>39</v>
      </c>
    </row>
    <row r="29" spans="1:17" s="8" customFormat="1" ht="33" x14ac:dyDescent="0.3">
      <c r="A29" s="17"/>
      <c r="B29" s="84"/>
      <c r="C29" s="60"/>
      <c r="D29" s="72"/>
      <c r="E29" s="1">
        <v>24</v>
      </c>
      <c r="F29" s="4" t="s">
        <v>159</v>
      </c>
      <c r="G29" s="21" t="s">
        <v>66</v>
      </c>
      <c r="H29" s="54">
        <v>15</v>
      </c>
      <c r="I29" s="41"/>
      <c r="J29" s="48">
        <f t="shared" si="0"/>
        <v>7.5</v>
      </c>
      <c r="L29" s="40" t="s">
        <v>190</v>
      </c>
      <c r="M29" s="1" t="s">
        <v>40</v>
      </c>
      <c r="N29" s="27" t="s">
        <v>51</v>
      </c>
      <c r="O29" s="1" t="s">
        <v>53</v>
      </c>
      <c r="P29" s="27" t="s">
        <v>41</v>
      </c>
      <c r="Q29" s="1" t="s">
        <v>39</v>
      </c>
    </row>
    <row r="30" spans="1:17" s="8" customFormat="1" ht="33" x14ac:dyDescent="0.3">
      <c r="A30" s="17"/>
      <c r="B30" s="80" t="s">
        <v>132</v>
      </c>
      <c r="C30" s="61">
        <v>60</v>
      </c>
      <c r="D30" s="70">
        <f>SUM(I30:I32)/3</f>
        <v>0</v>
      </c>
      <c r="E30" s="10">
        <v>25</v>
      </c>
      <c r="F30" s="7" t="s">
        <v>160</v>
      </c>
      <c r="G30" s="6" t="s">
        <v>118</v>
      </c>
      <c r="H30" s="29">
        <v>20</v>
      </c>
      <c r="I30" s="41"/>
      <c r="J30" s="48">
        <f t="shared" si="0"/>
        <v>10</v>
      </c>
      <c r="L30" s="40" t="s">
        <v>190</v>
      </c>
      <c r="M30" s="1" t="s">
        <v>40</v>
      </c>
      <c r="N30" s="27" t="s">
        <v>51</v>
      </c>
      <c r="O30" s="1" t="s">
        <v>53</v>
      </c>
      <c r="P30" s="27" t="s">
        <v>41</v>
      </c>
      <c r="Q30" s="1" t="s">
        <v>39</v>
      </c>
    </row>
    <row r="31" spans="1:17" s="8" customFormat="1" ht="33" x14ac:dyDescent="0.3">
      <c r="A31" s="17"/>
      <c r="B31" s="77"/>
      <c r="C31" s="62"/>
      <c r="D31" s="71"/>
      <c r="E31" s="1">
        <v>26</v>
      </c>
      <c r="F31" s="7" t="s">
        <v>161</v>
      </c>
      <c r="G31" s="6" t="s">
        <v>119</v>
      </c>
      <c r="H31" s="29">
        <v>20</v>
      </c>
      <c r="I31" s="41"/>
      <c r="J31" s="48">
        <f t="shared" si="0"/>
        <v>10</v>
      </c>
      <c r="L31" s="40" t="s">
        <v>190</v>
      </c>
      <c r="M31" s="1" t="s">
        <v>40</v>
      </c>
      <c r="N31" s="27" t="s">
        <v>51</v>
      </c>
      <c r="O31" s="1" t="s">
        <v>53</v>
      </c>
      <c r="P31" s="27" t="s">
        <v>41</v>
      </c>
      <c r="Q31" s="1" t="s">
        <v>39</v>
      </c>
    </row>
    <row r="32" spans="1:17" s="8" customFormat="1" ht="33" x14ac:dyDescent="0.3">
      <c r="A32" s="17"/>
      <c r="B32" s="77"/>
      <c r="C32" s="63"/>
      <c r="D32" s="72"/>
      <c r="E32" s="10">
        <v>27</v>
      </c>
      <c r="F32" s="7" t="s">
        <v>162</v>
      </c>
      <c r="G32" s="6" t="s">
        <v>120</v>
      </c>
      <c r="H32" s="29">
        <v>20</v>
      </c>
      <c r="I32" s="41"/>
      <c r="J32" s="48">
        <f t="shared" si="0"/>
        <v>10</v>
      </c>
      <c r="L32" s="40" t="s">
        <v>190</v>
      </c>
      <c r="M32" s="1" t="s">
        <v>40</v>
      </c>
      <c r="N32" s="27" t="s">
        <v>51</v>
      </c>
      <c r="O32" s="1" t="s">
        <v>53</v>
      </c>
      <c r="P32" s="27" t="s">
        <v>41</v>
      </c>
      <c r="Q32" s="1" t="s">
        <v>39</v>
      </c>
    </row>
    <row r="33" spans="1:17" s="8" customFormat="1" ht="33" x14ac:dyDescent="0.3">
      <c r="A33" s="17"/>
      <c r="B33" s="80" t="s">
        <v>133</v>
      </c>
      <c r="C33" s="61">
        <v>220</v>
      </c>
      <c r="D33" s="70">
        <f>SUM(I33:I38)/6</f>
        <v>0</v>
      </c>
      <c r="E33" s="10">
        <v>28</v>
      </c>
      <c r="F33" s="7" t="s">
        <v>163</v>
      </c>
      <c r="G33" s="9" t="s">
        <v>121</v>
      </c>
      <c r="H33" s="55">
        <v>40</v>
      </c>
      <c r="I33" s="41"/>
      <c r="J33" s="48">
        <f t="shared" si="0"/>
        <v>20</v>
      </c>
      <c r="L33" s="29" t="s">
        <v>192</v>
      </c>
      <c r="M33" s="28" t="s">
        <v>77</v>
      </c>
      <c r="N33" s="28" t="s">
        <v>70</v>
      </c>
      <c r="O33" s="28" t="s">
        <v>69</v>
      </c>
      <c r="P33" s="28" t="s">
        <v>74</v>
      </c>
      <c r="Q33" s="27" t="s">
        <v>45</v>
      </c>
    </row>
    <row r="34" spans="1:17" ht="33" x14ac:dyDescent="0.3">
      <c r="A34" s="16"/>
      <c r="B34" s="81"/>
      <c r="C34" s="62"/>
      <c r="D34" s="71"/>
      <c r="E34" s="10">
        <v>29</v>
      </c>
      <c r="F34" s="7" t="s">
        <v>164</v>
      </c>
      <c r="G34" s="9" t="s">
        <v>122</v>
      </c>
      <c r="H34" s="55">
        <v>40</v>
      </c>
      <c r="I34" s="41"/>
      <c r="J34" s="48">
        <f t="shared" si="0"/>
        <v>20</v>
      </c>
      <c r="L34" s="29" t="s">
        <v>192</v>
      </c>
      <c r="M34" s="27" t="s">
        <v>71</v>
      </c>
      <c r="N34" s="28" t="s">
        <v>80</v>
      </c>
      <c r="O34" s="27" t="s">
        <v>72</v>
      </c>
      <c r="P34" s="27" t="s">
        <v>73</v>
      </c>
      <c r="Q34" s="30" t="s">
        <v>75</v>
      </c>
    </row>
    <row r="35" spans="1:17" ht="33" x14ac:dyDescent="0.3">
      <c r="A35" s="16"/>
      <c r="B35" s="77"/>
      <c r="C35" s="62"/>
      <c r="D35" s="71"/>
      <c r="E35" s="10">
        <v>30</v>
      </c>
      <c r="F35" s="7" t="s">
        <v>165</v>
      </c>
      <c r="G35" s="9" t="s">
        <v>47</v>
      </c>
      <c r="H35" s="55">
        <v>40</v>
      </c>
      <c r="I35" s="41"/>
      <c r="J35" s="48">
        <f t="shared" si="0"/>
        <v>20</v>
      </c>
      <c r="L35" s="29" t="s">
        <v>192</v>
      </c>
      <c r="M35" s="27" t="s">
        <v>71</v>
      </c>
      <c r="N35" s="28" t="s">
        <v>80</v>
      </c>
      <c r="O35" s="27" t="s">
        <v>72</v>
      </c>
      <c r="P35" s="27" t="s">
        <v>73</v>
      </c>
      <c r="Q35" s="30" t="s">
        <v>75</v>
      </c>
    </row>
    <row r="36" spans="1:17" ht="33" x14ac:dyDescent="0.3">
      <c r="A36" s="16"/>
      <c r="B36" s="77"/>
      <c r="C36" s="62"/>
      <c r="D36" s="71"/>
      <c r="E36" s="10">
        <v>31</v>
      </c>
      <c r="F36" s="7" t="s">
        <v>166</v>
      </c>
      <c r="G36" s="9" t="s">
        <v>48</v>
      </c>
      <c r="H36" s="55">
        <v>30</v>
      </c>
      <c r="I36" s="41"/>
      <c r="J36" s="48">
        <f t="shared" si="0"/>
        <v>15</v>
      </c>
      <c r="L36" s="29" t="s">
        <v>192</v>
      </c>
      <c r="M36" s="27" t="s">
        <v>79</v>
      </c>
      <c r="N36" s="1" t="s">
        <v>81</v>
      </c>
      <c r="O36" s="27" t="s">
        <v>46</v>
      </c>
      <c r="P36" s="27" t="s">
        <v>78</v>
      </c>
      <c r="Q36" s="30" t="s">
        <v>75</v>
      </c>
    </row>
    <row r="37" spans="1:17" ht="33" x14ac:dyDescent="0.3">
      <c r="A37" s="16"/>
      <c r="B37" s="77"/>
      <c r="C37" s="62"/>
      <c r="D37" s="71"/>
      <c r="E37" s="10">
        <v>32</v>
      </c>
      <c r="F37" s="7" t="s">
        <v>167</v>
      </c>
      <c r="G37" s="9" t="s">
        <v>49</v>
      </c>
      <c r="H37" s="55">
        <v>40</v>
      </c>
      <c r="I37" s="41"/>
      <c r="J37" s="48">
        <f t="shared" si="0"/>
        <v>20</v>
      </c>
      <c r="L37" s="29" t="s">
        <v>192</v>
      </c>
      <c r="M37" s="28" t="s">
        <v>82</v>
      </c>
      <c r="N37" s="28" t="s">
        <v>70</v>
      </c>
      <c r="O37" s="28" t="s">
        <v>69</v>
      </c>
      <c r="P37" s="28" t="s">
        <v>74</v>
      </c>
      <c r="Q37" s="30" t="s">
        <v>76</v>
      </c>
    </row>
    <row r="38" spans="1:17" ht="33" x14ac:dyDescent="0.3">
      <c r="A38" s="16"/>
      <c r="B38" s="77"/>
      <c r="C38" s="63"/>
      <c r="D38" s="72"/>
      <c r="E38" s="10">
        <v>33</v>
      </c>
      <c r="F38" s="7" t="s">
        <v>168</v>
      </c>
      <c r="G38" s="9" t="s">
        <v>50</v>
      </c>
      <c r="H38" s="55">
        <v>30</v>
      </c>
      <c r="I38" s="41"/>
      <c r="J38" s="48">
        <f t="shared" si="0"/>
        <v>15</v>
      </c>
      <c r="L38" s="29" t="s">
        <v>192</v>
      </c>
      <c r="M38" s="28" t="s">
        <v>82</v>
      </c>
      <c r="N38" s="28" t="s">
        <v>70</v>
      </c>
      <c r="O38" s="28" t="s">
        <v>69</v>
      </c>
      <c r="P38" s="28" t="s">
        <v>74</v>
      </c>
      <c r="Q38" s="30" t="s">
        <v>76</v>
      </c>
    </row>
    <row r="39" spans="1:17" s="14" customFormat="1" ht="33" x14ac:dyDescent="0.3">
      <c r="A39" s="18"/>
      <c r="B39" s="76" t="s">
        <v>134</v>
      </c>
      <c r="C39" s="58">
        <v>180</v>
      </c>
      <c r="D39" s="70">
        <f>SUM(I39:I43)/5</f>
        <v>0</v>
      </c>
      <c r="E39" s="10">
        <v>34</v>
      </c>
      <c r="F39" s="4" t="s">
        <v>169</v>
      </c>
      <c r="G39" s="13" t="s">
        <v>17</v>
      </c>
      <c r="H39" s="30">
        <v>40</v>
      </c>
      <c r="I39" s="41"/>
      <c r="J39" s="48">
        <f t="shared" si="0"/>
        <v>20</v>
      </c>
      <c r="L39" s="30" t="s">
        <v>193</v>
      </c>
      <c r="M39" s="30" t="s">
        <v>86</v>
      </c>
      <c r="N39" s="30" t="s">
        <v>87</v>
      </c>
      <c r="O39" s="10" t="s">
        <v>83</v>
      </c>
      <c r="P39" s="10" t="s">
        <v>84</v>
      </c>
      <c r="Q39" s="10" t="s">
        <v>85</v>
      </c>
    </row>
    <row r="40" spans="1:17" s="14" customFormat="1" ht="33" x14ac:dyDescent="0.3">
      <c r="A40" s="18"/>
      <c r="B40" s="77"/>
      <c r="C40" s="59"/>
      <c r="D40" s="71"/>
      <c r="E40" s="10">
        <v>35</v>
      </c>
      <c r="F40" s="4" t="s">
        <v>170</v>
      </c>
      <c r="G40" s="13" t="s">
        <v>18</v>
      </c>
      <c r="H40" s="30">
        <v>40</v>
      </c>
      <c r="I40" s="41"/>
      <c r="J40" s="48">
        <f t="shared" si="0"/>
        <v>20</v>
      </c>
      <c r="L40" s="30" t="s">
        <v>193</v>
      </c>
      <c r="M40" s="30" t="s">
        <v>86</v>
      </c>
      <c r="N40" s="30" t="s">
        <v>87</v>
      </c>
      <c r="O40" s="10" t="s">
        <v>83</v>
      </c>
      <c r="P40" s="10" t="s">
        <v>84</v>
      </c>
      <c r="Q40" s="10" t="s">
        <v>85</v>
      </c>
    </row>
    <row r="41" spans="1:17" s="14" customFormat="1" ht="33" x14ac:dyDescent="0.3">
      <c r="A41" s="18"/>
      <c r="B41" s="77"/>
      <c r="C41" s="59"/>
      <c r="D41" s="71"/>
      <c r="E41" s="10">
        <v>36</v>
      </c>
      <c r="F41" s="4" t="s">
        <v>171</v>
      </c>
      <c r="G41" s="13" t="s">
        <v>19</v>
      </c>
      <c r="H41" s="30">
        <v>40</v>
      </c>
      <c r="I41" s="41"/>
      <c r="J41" s="48">
        <f t="shared" si="0"/>
        <v>20</v>
      </c>
      <c r="L41" s="30" t="s">
        <v>193</v>
      </c>
      <c r="M41" s="30" t="s">
        <v>86</v>
      </c>
      <c r="N41" s="30" t="s">
        <v>87</v>
      </c>
      <c r="O41" s="10" t="s">
        <v>83</v>
      </c>
      <c r="P41" s="10" t="s">
        <v>84</v>
      </c>
      <c r="Q41" s="10" t="s">
        <v>85</v>
      </c>
    </row>
    <row r="42" spans="1:17" s="14" customFormat="1" ht="33" x14ac:dyDescent="0.3">
      <c r="A42" s="18"/>
      <c r="B42" s="77"/>
      <c r="C42" s="59"/>
      <c r="D42" s="71"/>
      <c r="E42" s="10">
        <v>37</v>
      </c>
      <c r="F42" s="4" t="s">
        <v>172</v>
      </c>
      <c r="G42" s="13" t="s">
        <v>16</v>
      </c>
      <c r="H42" s="30">
        <v>30</v>
      </c>
      <c r="I42" s="41"/>
      <c r="J42" s="48">
        <f t="shared" si="0"/>
        <v>15</v>
      </c>
      <c r="L42" s="30" t="s">
        <v>194</v>
      </c>
      <c r="M42" s="27" t="s">
        <v>94</v>
      </c>
      <c r="N42" s="27" t="s">
        <v>95</v>
      </c>
      <c r="O42" s="27" t="s">
        <v>89</v>
      </c>
      <c r="P42" s="27" t="s">
        <v>90</v>
      </c>
      <c r="Q42" s="30" t="s">
        <v>91</v>
      </c>
    </row>
    <row r="43" spans="1:17" s="14" customFormat="1" ht="33" x14ac:dyDescent="0.3">
      <c r="A43" s="18"/>
      <c r="B43" s="77"/>
      <c r="C43" s="60"/>
      <c r="D43" s="72"/>
      <c r="E43" s="10">
        <v>38</v>
      </c>
      <c r="F43" s="4" t="s">
        <v>173</v>
      </c>
      <c r="G43" s="5" t="s">
        <v>88</v>
      </c>
      <c r="H43" s="10">
        <v>30</v>
      </c>
      <c r="I43" s="41"/>
      <c r="J43" s="48">
        <f t="shared" si="0"/>
        <v>15</v>
      </c>
      <c r="L43" s="30" t="s">
        <v>193</v>
      </c>
      <c r="M43" s="30" t="s">
        <v>86</v>
      </c>
      <c r="N43" s="30" t="s">
        <v>87</v>
      </c>
      <c r="O43" s="10" t="s">
        <v>83</v>
      </c>
      <c r="P43" s="10" t="s">
        <v>84</v>
      </c>
      <c r="Q43" s="10" t="s">
        <v>85</v>
      </c>
    </row>
    <row r="44" spans="1:17" ht="33" x14ac:dyDescent="0.3">
      <c r="A44" s="16"/>
      <c r="B44" s="76" t="s">
        <v>135</v>
      </c>
      <c r="C44" s="58">
        <v>120</v>
      </c>
      <c r="D44" s="70">
        <f>SUM(I44:I49)/6</f>
        <v>0</v>
      </c>
      <c r="E44" s="10">
        <v>39</v>
      </c>
      <c r="F44" s="4" t="s">
        <v>174</v>
      </c>
      <c r="G44" s="5" t="s">
        <v>4</v>
      </c>
      <c r="H44" s="10">
        <v>20</v>
      </c>
      <c r="I44" s="41"/>
      <c r="J44" s="48">
        <f t="shared" si="0"/>
        <v>10</v>
      </c>
      <c r="L44" s="40" t="s">
        <v>190</v>
      </c>
      <c r="M44" s="27" t="s">
        <v>104</v>
      </c>
      <c r="N44" s="27" t="s">
        <v>106</v>
      </c>
      <c r="O44" s="27" t="s">
        <v>108</v>
      </c>
      <c r="P44" s="27" t="s">
        <v>92</v>
      </c>
      <c r="Q44" s="27" t="s">
        <v>93</v>
      </c>
    </row>
    <row r="45" spans="1:17" ht="33" x14ac:dyDescent="0.3">
      <c r="A45" s="16"/>
      <c r="B45" s="77"/>
      <c r="C45" s="59"/>
      <c r="D45" s="71"/>
      <c r="E45" s="10">
        <v>40</v>
      </c>
      <c r="F45" s="4" t="s">
        <v>175</v>
      </c>
      <c r="G45" s="5" t="s">
        <v>5</v>
      </c>
      <c r="H45" s="10">
        <v>20</v>
      </c>
      <c r="I45" s="41"/>
      <c r="J45" s="48">
        <f t="shared" si="0"/>
        <v>10</v>
      </c>
      <c r="L45" s="40" t="s">
        <v>190</v>
      </c>
      <c r="M45" s="27" t="s">
        <v>103</v>
      </c>
      <c r="N45" s="27" t="s">
        <v>106</v>
      </c>
      <c r="O45" s="27" t="s">
        <v>108</v>
      </c>
      <c r="P45" s="27" t="s">
        <v>92</v>
      </c>
      <c r="Q45" s="27" t="s">
        <v>93</v>
      </c>
    </row>
    <row r="46" spans="1:17" ht="33" x14ac:dyDescent="0.3">
      <c r="A46" s="16"/>
      <c r="B46" s="77"/>
      <c r="C46" s="59"/>
      <c r="D46" s="71"/>
      <c r="E46" s="10">
        <v>41</v>
      </c>
      <c r="F46" s="4" t="s">
        <v>176</v>
      </c>
      <c r="G46" s="5" t="s">
        <v>6</v>
      </c>
      <c r="H46" s="10">
        <v>20</v>
      </c>
      <c r="I46" s="41"/>
      <c r="J46" s="48">
        <f t="shared" si="0"/>
        <v>10</v>
      </c>
      <c r="L46" s="40" t="s">
        <v>190</v>
      </c>
      <c r="M46" s="27" t="s">
        <v>104</v>
      </c>
      <c r="N46" s="27" t="s">
        <v>106</v>
      </c>
      <c r="O46" s="27" t="s">
        <v>108</v>
      </c>
      <c r="P46" s="27" t="s">
        <v>92</v>
      </c>
      <c r="Q46" s="27" t="s">
        <v>93</v>
      </c>
    </row>
    <row r="47" spans="1:17" ht="33" x14ac:dyDescent="0.3">
      <c r="A47" s="16"/>
      <c r="B47" s="77"/>
      <c r="C47" s="59"/>
      <c r="D47" s="71"/>
      <c r="E47" s="10">
        <v>42</v>
      </c>
      <c r="F47" s="4" t="s">
        <v>177</v>
      </c>
      <c r="G47" s="5" t="s">
        <v>7</v>
      </c>
      <c r="H47" s="10">
        <v>20</v>
      </c>
      <c r="I47" s="41"/>
      <c r="J47" s="48">
        <f t="shared" si="0"/>
        <v>10</v>
      </c>
      <c r="L47" s="40" t="s">
        <v>190</v>
      </c>
      <c r="M47" s="27" t="s">
        <v>103</v>
      </c>
      <c r="N47" s="27" t="s">
        <v>105</v>
      </c>
      <c r="O47" s="27" t="s">
        <v>108</v>
      </c>
      <c r="P47" s="27" t="s">
        <v>92</v>
      </c>
      <c r="Q47" s="27" t="s">
        <v>93</v>
      </c>
    </row>
    <row r="48" spans="1:17" ht="33" x14ac:dyDescent="0.3">
      <c r="A48" s="16"/>
      <c r="B48" s="77"/>
      <c r="C48" s="59"/>
      <c r="D48" s="71"/>
      <c r="E48" s="10">
        <v>43</v>
      </c>
      <c r="F48" s="4" t="s">
        <v>178</v>
      </c>
      <c r="G48" s="5" t="s">
        <v>14</v>
      </c>
      <c r="H48" s="10">
        <v>20</v>
      </c>
      <c r="I48" s="41"/>
      <c r="J48" s="48">
        <f t="shared" si="0"/>
        <v>10</v>
      </c>
      <c r="L48" s="40" t="s">
        <v>190</v>
      </c>
      <c r="M48" s="27" t="s">
        <v>103</v>
      </c>
      <c r="N48" s="27" t="s">
        <v>106</v>
      </c>
      <c r="O48" s="27" t="s">
        <v>107</v>
      </c>
      <c r="P48" s="27" t="s">
        <v>92</v>
      </c>
      <c r="Q48" s="27" t="s">
        <v>93</v>
      </c>
    </row>
    <row r="49" spans="1:17" ht="33" x14ac:dyDescent="0.3">
      <c r="A49" s="16"/>
      <c r="B49" s="78"/>
      <c r="C49" s="60"/>
      <c r="D49" s="72"/>
      <c r="E49" s="10">
        <v>44</v>
      </c>
      <c r="F49" s="4" t="s">
        <v>179</v>
      </c>
      <c r="G49" s="5" t="s">
        <v>15</v>
      </c>
      <c r="H49" s="10">
        <v>20</v>
      </c>
      <c r="I49" s="41"/>
      <c r="J49" s="48">
        <f t="shared" si="0"/>
        <v>10</v>
      </c>
      <c r="L49" s="40" t="s">
        <v>190</v>
      </c>
      <c r="M49" s="27" t="s">
        <v>103</v>
      </c>
      <c r="N49" s="27" t="s">
        <v>105</v>
      </c>
      <c r="O49" s="27" t="s">
        <v>107</v>
      </c>
      <c r="P49" s="27" t="s">
        <v>92</v>
      </c>
      <c r="Q49" s="27" t="s">
        <v>93</v>
      </c>
    </row>
  </sheetData>
  <mergeCells count="40">
    <mergeCell ref="L3:Q3"/>
    <mergeCell ref="B3:B5"/>
    <mergeCell ref="E3:E5"/>
    <mergeCell ref="F3:F5"/>
    <mergeCell ref="G3:G5"/>
    <mergeCell ref="I3:I5"/>
    <mergeCell ref="H3:H5"/>
    <mergeCell ref="J3:J5"/>
    <mergeCell ref="D3:D5"/>
    <mergeCell ref="C3:C5"/>
    <mergeCell ref="B39:B43"/>
    <mergeCell ref="B44:B49"/>
    <mergeCell ref="B6:B9"/>
    <mergeCell ref="B10:B14"/>
    <mergeCell ref="B33:B38"/>
    <mergeCell ref="B15:B18"/>
    <mergeCell ref="B19:B21"/>
    <mergeCell ref="B22:B25"/>
    <mergeCell ref="B26:B29"/>
    <mergeCell ref="B30:B32"/>
    <mergeCell ref="D6:D9"/>
    <mergeCell ref="D10:D14"/>
    <mergeCell ref="D15:D18"/>
    <mergeCell ref="D19:D21"/>
    <mergeCell ref="D22:D25"/>
    <mergeCell ref="D26:D29"/>
    <mergeCell ref="D30:D32"/>
    <mergeCell ref="D33:D38"/>
    <mergeCell ref="D39:D43"/>
    <mergeCell ref="D44:D49"/>
    <mergeCell ref="C6:C9"/>
    <mergeCell ref="C10:C14"/>
    <mergeCell ref="C15:C18"/>
    <mergeCell ref="C19:C21"/>
    <mergeCell ref="C22:C25"/>
    <mergeCell ref="C26:C29"/>
    <mergeCell ref="C30:C32"/>
    <mergeCell ref="C33:C38"/>
    <mergeCell ref="C39:C43"/>
    <mergeCell ref="C44:C49"/>
  </mergeCells>
  <phoneticPr fontId="1" type="noConversion"/>
  <dataValidations count="1">
    <dataValidation type="list" allowBlank="1" showInputMessage="1" showErrorMessage="1" sqref="I6:I49">
      <formula1>"0,1,2,3,4,5"</formula1>
    </dataValidation>
  </dataValidations>
  <pageMargins left="0.70866141732283472" right="0.70866141732283472" top="0.74803149606299213" bottom="0.55118110236220474" header="0" footer="0"/>
  <pageSetup paperSize="9" scale="55" fitToHeight="0" orientation="landscape" r:id="rId1"/>
  <ignoredErrors>
    <ignoredError sqref="D6 D10:D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6"/>
  <sheetViews>
    <sheetView workbookViewId="0">
      <selection activeCell="E14" sqref="E14"/>
    </sheetView>
  </sheetViews>
  <sheetFormatPr defaultRowHeight="16.5" x14ac:dyDescent="0.3"/>
  <cols>
    <col min="1" max="1" width="0.5" customWidth="1"/>
    <col min="2" max="2" width="17" customWidth="1"/>
    <col min="3" max="5" width="10.625" customWidth="1"/>
  </cols>
  <sheetData>
    <row r="1" spans="2:5" ht="17.25" x14ac:dyDescent="0.3">
      <c r="B1" s="34" t="s">
        <v>97</v>
      </c>
    </row>
    <row r="3" spans="2:5" ht="30" customHeight="1" x14ac:dyDescent="0.3">
      <c r="B3" s="32" t="s">
        <v>20</v>
      </c>
      <c r="C3" s="32" t="s">
        <v>123</v>
      </c>
      <c r="D3" s="32" t="s">
        <v>115</v>
      </c>
      <c r="E3" s="35" t="s">
        <v>125</v>
      </c>
    </row>
    <row r="4" spans="2:5" ht="30" customHeight="1" x14ac:dyDescent="0.3">
      <c r="B4" s="23" t="s">
        <v>180</v>
      </c>
      <c r="C4" s="42">
        <v>100</v>
      </c>
      <c r="D4" s="57">
        <f>평가시트!D6</f>
        <v>0</v>
      </c>
      <c r="E4" s="43">
        <f>SUM(평가시트!J6:J9)</f>
        <v>50</v>
      </c>
    </row>
    <row r="5" spans="2:5" ht="30" customHeight="1" x14ac:dyDescent="0.3">
      <c r="B5" s="23" t="s">
        <v>181</v>
      </c>
      <c r="C5" s="42">
        <v>60</v>
      </c>
      <c r="D5" s="57">
        <f>평가시트!D10</f>
        <v>0</v>
      </c>
      <c r="E5" s="43">
        <f>SUM(평가시트!J10:J14)</f>
        <v>30</v>
      </c>
    </row>
    <row r="6" spans="2:5" ht="30" customHeight="1" x14ac:dyDescent="0.3">
      <c r="B6" s="24" t="s">
        <v>182</v>
      </c>
      <c r="C6" s="42">
        <v>60</v>
      </c>
      <c r="D6" s="57">
        <f>평가시트!D15</f>
        <v>0</v>
      </c>
      <c r="E6" s="43">
        <f>SUM(평가시트!J15:J18)</f>
        <v>30</v>
      </c>
    </row>
    <row r="7" spans="2:5" ht="30" customHeight="1" x14ac:dyDescent="0.3">
      <c r="B7" s="24" t="s">
        <v>183</v>
      </c>
      <c r="C7" s="42">
        <v>70</v>
      </c>
      <c r="D7" s="57">
        <f>평가시트!D19</f>
        <v>0</v>
      </c>
      <c r="E7" s="43">
        <f>SUM(평가시트!J19:J21)</f>
        <v>35</v>
      </c>
    </row>
    <row r="8" spans="2:5" ht="30" customHeight="1" x14ac:dyDescent="0.3">
      <c r="B8" s="24" t="s">
        <v>184</v>
      </c>
      <c r="C8" s="42">
        <v>70</v>
      </c>
      <c r="D8" s="57">
        <f>평가시트!D22</f>
        <v>0</v>
      </c>
      <c r="E8" s="43">
        <f>SUM(평가시트!J22:J25)</f>
        <v>35</v>
      </c>
    </row>
    <row r="9" spans="2:5" ht="30" customHeight="1" x14ac:dyDescent="0.3">
      <c r="B9" s="44" t="s">
        <v>185</v>
      </c>
      <c r="C9" s="42">
        <v>60</v>
      </c>
      <c r="D9" s="57">
        <f>평가시트!D26</f>
        <v>0</v>
      </c>
      <c r="E9" s="43">
        <f>SUM(평가시트!J26:J29)</f>
        <v>30</v>
      </c>
    </row>
    <row r="10" spans="2:5" ht="30" customHeight="1" x14ac:dyDescent="0.3">
      <c r="B10" s="24" t="s">
        <v>186</v>
      </c>
      <c r="C10" s="42">
        <v>60</v>
      </c>
      <c r="D10" s="57">
        <f>평가시트!D30</f>
        <v>0</v>
      </c>
      <c r="E10" s="43">
        <f>SUM(평가시트!J30:J32)</f>
        <v>30</v>
      </c>
    </row>
    <row r="11" spans="2:5" ht="30" customHeight="1" x14ac:dyDescent="0.3">
      <c r="B11" s="24" t="s">
        <v>187</v>
      </c>
      <c r="C11" s="42">
        <v>220</v>
      </c>
      <c r="D11" s="57">
        <f>평가시트!D33</f>
        <v>0</v>
      </c>
      <c r="E11" s="43">
        <f>SUM(평가시트!J33:J38)</f>
        <v>110</v>
      </c>
    </row>
    <row r="12" spans="2:5" ht="30" customHeight="1" x14ac:dyDescent="0.3">
      <c r="B12" s="13" t="s">
        <v>188</v>
      </c>
      <c r="C12" s="42">
        <v>180</v>
      </c>
      <c r="D12" s="57">
        <f>평가시트!D39</f>
        <v>0</v>
      </c>
      <c r="E12" s="43">
        <f>SUM(평가시트!J39:J43)</f>
        <v>90</v>
      </c>
    </row>
    <row r="13" spans="2:5" ht="30" customHeight="1" x14ac:dyDescent="0.3">
      <c r="B13" s="13" t="s">
        <v>189</v>
      </c>
      <c r="C13" s="42">
        <v>120</v>
      </c>
      <c r="D13" s="57">
        <f>평가시트!D44</f>
        <v>0</v>
      </c>
      <c r="E13" s="43">
        <f>SUM(평가시트!J44:J49)</f>
        <v>60</v>
      </c>
    </row>
    <row r="14" spans="2:5" ht="24" customHeight="1" x14ac:dyDescent="0.3">
      <c r="B14" s="33" t="s">
        <v>21</v>
      </c>
      <c r="C14" s="45">
        <f>SUM(C4:C13)</f>
        <v>1000</v>
      </c>
      <c r="D14" s="46">
        <f>SUMPRODUCT(C4:C13,D4:D13)/C14</f>
        <v>0</v>
      </c>
      <c r="E14" s="45">
        <f>SUM(E4:E13)</f>
        <v>500</v>
      </c>
    </row>
    <row r="15" spans="2:5" ht="33.75" customHeight="1" x14ac:dyDescent="0.3">
      <c r="B15" s="97" t="s">
        <v>124</v>
      </c>
      <c r="C15" s="97"/>
      <c r="D15" s="98" t="str">
        <f>LOOKUP(E14,{0,550,650,750,850,950},{"Level 0","Level 1","Level 2","Level 3","Level 4","Level 5"})</f>
        <v>Level 0</v>
      </c>
      <c r="E15" s="99"/>
    </row>
    <row r="19" spans="4:11" x14ac:dyDescent="0.3">
      <c r="F19" s="100" t="s">
        <v>115</v>
      </c>
      <c r="G19" s="101" t="s">
        <v>195</v>
      </c>
      <c r="H19" s="102"/>
      <c r="I19" s="101" t="s">
        <v>114</v>
      </c>
      <c r="J19" s="102"/>
      <c r="K19" s="95" t="s">
        <v>116</v>
      </c>
    </row>
    <row r="20" spans="4:11" x14ac:dyDescent="0.3">
      <c r="D20" s="36"/>
      <c r="F20" s="96"/>
      <c r="G20" s="56" t="s">
        <v>111</v>
      </c>
      <c r="H20" s="56" t="s">
        <v>112</v>
      </c>
      <c r="I20" s="56" t="s">
        <v>111</v>
      </c>
      <c r="J20" s="56" t="s">
        <v>112</v>
      </c>
      <c r="K20" s="96"/>
    </row>
    <row r="21" spans="4:11" x14ac:dyDescent="0.3">
      <c r="D21" s="36"/>
      <c r="F21" s="37" t="s">
        <v>113</v>
      </c>
      <c r="G21" s="38"/>
      <c r="H21" s="38">
        <v>550</v>
      </c>
      <c r="I21" s="39"/>
      <c r="J21" s="39">
        <v>0.5</v>
      </c>
      <c r="K21" s="1"/>
    </row>
    <row r="22" spans="4:11" x14ac:dyDescent="0.3">
      <c r="D22" s="36"/>
      <c r="F22" s="37" t="s">
        <v>109</v>
      </c>
      <c r="G22" s="38">
        <v>550</v>
      </c>
      <c r="H22" s="38">
        <v>650</v>
      </c>
      <c r="I22" s="39">
        <v>0.5</v>
      </c>
      <c r="J22" s="39">
        <v>1.5</v>
      </c>
      <c r="K22" s="1" t="s">
        <v>117</v>
      </c>
    </row>
    <row r="23" spans="4:11" x14ac:dyDescent="0.3">
      <c r="D23" s="36"/>
      <c r="F23" s="37" t="s">
        <v>110</v>
      </c>
      <c r="G23" s="38">
        <v>650</v>
      </c>
      <c r="H23" s="38">
        <v>750</v>
      </c>
      <c r="I23" s="39">
        <v>1.5</v>
      </c>
      <c r="J23" s="39">
        <v>2.5</v>
      </c>
      <c r="K23" s="1" t="s">
        <v>117</v>
      </c>
    </row>
    <row r="24" spans="4:11" x14ac:dyDescent="0.3">
      <c r="D24" s="36"/>
      <c r="F24" s="37" t="s">
        <v>34</v>
      </c>
      <c r="G24" s="38">
        <v>750</v>
      </c>
      <c r="H24" s="38">
        <v>850</v>
      </c>
      <c r="I24" s="39">
        <v>2.5</v>
      </c>
      <c r="J24" s="39">
        <v>3.5</v>
      </c>
      <c r="K24" s="1" t="s">
        <v>117</v>
      </c>
    </row>
    <row r="25" spans="4:11" x14ac:dyDescent="0.3">
      <c r="D25" s="36"/>
      <c r="F25" s="37" t="s">
        <v>35</v>
      </c>
      <c r="G25" s="38">
        <v>850</v>
      </c>
      <c r="H25" s="38">
        <v>950</v>
      </c>
      <c r="I25" s="39">
        <v>3.5</v>
      </c>
      <c r="J25" s="39">
        <v>4.5</v>
      </c>
      <c r="K25" s="1" t="s">
        <v>117</v>
      </c>
    </row>
    <row r="26" spans="4:11" x14ac:dyDescent="0.3">
      <c r="F26" s="37" t="s">
        <v>36</v>
      </c>
      <c r="G26" s="38">
        <v>950</v>
      </c>
      <c r="H26" s="38">
        <v>1000</v>
      </c>
      <c r="I26" s="39">
        <v>4.5</v>
      </c>
      <c r="J26" s="39">
        <v>5</v>
      </c>
      <c r="K26" s="1" t="s">
        <v>117</v>
      </c>
    </row>
  </sheetData>
  <mergeCells count="6">
    <mergeCell ref="K19:K20"/>
    <mergeCell ref="B15:C15"/>
    <mergeCell ref="D15:E15"/>
    <mergeCell ref="F19:F20"/>
    <mergeCell ref="G19:H19"/>
    <mergeCell ref="I19:J19"/>
  </mergeCells>
  <phoneticPr fontId="1" type="noConversion"/>
  <pageMargins left="0.7" right="0.7" top="0.75" bottom="0.75" header="0.3" footer="0.3"/>
  <pageSetup paperSize="9" orientation="portrait" r:id="rId1"/>
  <ignoredErrors>
    <ignoredError sqref="D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평가시트</vt:lpstr>
      <vt:lpstr>종합</vt:lpstr>
      <vt:lpstr>평가시트!Print_Area</vt:lpstr>
      <vt:lpstr>평가시트!Print_Titles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이정철</dc:creator>
  <cp:lastModifiedBy>TIPA</cp:lastModifiedBy>
  <cp:lastPrinted>2018-11-15T08:36:47Z</cp:lastPrinted>
  <dcterms:created xsi:type="dcterms:W3CDTF">2015-07-17T02:23:59Z</dcterms:created>
  <dcterms:modified xsi:type="dcterms:W3CDTF">2022-04-08T04:18:41Z</dcterms:modified>
</cp:coreProperties>
</file>